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26.112.52\SienFolder\旧施設支援課\★施設運営係\有料老人ホーム\※整理中※\☆介護専用型整備費補助\02事前協議（HP掲載資料）\03令和4年度ホームページ掲載資料\06協議書様式\04youshiki_jigyousyagata\"/>
    </mc:Choice>
  </mc:AlternateContent>
  <bookViews>
    <workbookView xWindow="5232" yWindow="1608" windowWidth="8472" windowHeight="4716" firstSheet="2" activeTab="3"/>
  </bookViews>
  <sheets>
    <sheet name="×費目別内訳書 （その他）" sheetId="8" state="hidden" r:id="rId1"/>
    <sheet name="×費目別内訳書（記入例）" sheetId="9" state="hidden" r:id="rId2"/>
    <sheet name="様式" sheetId="11" r:id="rId3"/>
    <sheet name="記入例" sheetId="10" r:id="rId4"/>
  </sheets>
  <externalReferences>
    <externalReference r:id="rId5"/>
  </externalReferences>
  <definedNames>
    <definedName name="_xlnm.Print_Area" localSheetId="0">'×費目別内訳書 （その他）'!$A$1:$J$46</definedName>
    <definedName name="_xlnm.Print_Area" localSheetId="1">'×費目別内訳書（記入例）'!$A$1:$J$54</definedName>
    <definedName name="_xlnm.Print_Area" localSheetId="3">記入例!$A$1:$Q$21</definedName>
    <definedName name="_xlnm.Print_Area" localSheetId="2">様式!$A$1:$Q$21</definedName>
  </definedNames>
  <calcPr calcId="162913"/>
</workbook>
</file>

<file path=xl/calcChain.xml><?xml version="1.0" encoding="utf-8"?>
<calcChain xmlns="http://schemas.openxmlformats.org/spreadsheetml/2006/main">
  <c r="N14" i="10" l="1"/>
  <c r="N13" i="10"/>
  <c r="N15" i="10" l="1"/>
  <c r="N11" i="10" l="1"/>
  <c r="L13" i="10" s="1"/>
  <c r="F13" i="10" s="1"/>
  <c r="I13" i="10" s="1"/>
  <c r="L12" i="10"/>
  <c r="I11" i="10"/>
  <c r="J11" i="10"/>
  <c r="K11" i="10" s="1"/>
  <c r="F11" i="10"/>
  <c r="H11" i="10" s="1"/>
  <c r="G11" i="10"/>
  <c r="M7" i="10"/>
  <c r="M7" i="11"/>
  <c r="N11" i="11"/>
  <c r="G11" i="11"/>
  <c r="F11" i="11"/>
  <c r="H11" i="11"/>
  <c r="J11" i="11"/>
  <c r="I11" i="11"/>
  <c r="K11" i="11" s="1"/>
  <c r="L12" i="11"/>
  <c r="M12" i="11"/>
  <c r="G12" i="11"/>
  <c r="J12" i="11"/>
  <c r="N12" i="11"/>
  <c r="M14" i="11" s="1"/>
  <c r="L13" i="11"/>
  <c r="F13" i="11" s="1"/>
  <c r="M13" i="11"/>
  <c r="G13" i="11" s="1"/>
  <c r="H13" i="11"/>
  <c r="K13" i="11"/>
  <c r="K15" i="11" s="1"/>
  <c r="H14" i="11"/>
  <c r="K14" i="11"/>
  <c r="H15" i="11"/>
  <c r="N15" i="11"/>
  <c r="H16" i="11"/>
  <c r="H19" i="11"/>
  <c r="K16" i="11"/>
  <c r="M17" i="11"/>
  <c r="G17" i="11" s="1"/>
  <c r="H17" i="11"/>
  <c r="K17" i="11" s="1"/>
  <c r="H18" i="11"/>
  <c r="N18" i="11"/>
  <c r="K19" i="11"/>
  <c r="N19" i="11"/>
  <c r="H20" i="11"/>
  <c r="H21" i="11" s="1"/>
  <c r="N20" i="11"/>
  <c r="H13" i="10"/>
  <c r="H14" i="10"/>
  <c r="K14" i="10"/>
  <c r="H16" i="10"/>
  <c r="K16" i="10"/>
  <c r="H17" i="10"/>
  <c r="K17" i="10"/>
  <c r="N18" i="10"/>
  <c r="N19" i="10"/>
  <c r="N20" i="10"/>
  <c r="E41" i="9"/>
  <c r="F12" i="9" s="1"/>
  <c r="F14" i="9"/>
  <c r="F16" i="9"/>
  <c r="F18" i="9"/>
  <c r="D25" i="9"/>
  <c r="F24" i="9"/>
  <c r="G24" i="9"/>
  <c r="D30" i="9"/>
  <c r="F27" i="9"/>
  <c r="F28" i="9"/>
  <c r="G28" i="9"/>
  <c r="F31" i="9"/>
  <c r="D38" i="9"/>
  <c r="F33" i="9"/>
  <c r="F36" i="9"/>
  <c r="G36" i="9" s="1"/>
  <c r="H36" i="9" s="1"/>
  <c r="D19" i="9"/>
  <c r="D39" i="9" s="1"/>
  <c r="D41" i="9" s="1"/>
  <c r="F22" i="9"/>
  <c r="F32" i="9"/>
  <c r="G32" i="9" s="1"/>
  <c r="H32" i="9" s="1"/>
  <c r="G14" i="9"/>
  <c r="H14" i="9"/>
  <c r="H24" i="9"/>
  <c r="G33" i="9"/>
  <c r="H33" i="9" s="1"/>
  <c r="G22" i="9"/>
  <c r="H22" i="9" s="1"/>
  <c r="G31" i="9"/>
  <c r="H31" i="9" s="1"/>
  <c r="H28" i="9"/>
  <c r="G18" i="9"/>
  <c r="H18" i="9"/>
  <c r="H18" i="10"/>
  <c r="N21" i="11"/>
  <c r="G27" i="9"/>
  <c r="G16" i="9"/>
  <c r="H16" i="9"/>
  <c r="F12" i="11"/>
  <c r="H12" i="11"/>
  <c r="I12" i="11"/>
  <c r="K12" i="11"/>
  <c r="L14" i="11"/>
  <c r="F23" i="9"/>
  <c r="F20" i="9"/>
  <c r="F13" i="9"/>
  <c r="F40" i="9"/>
  <c r="F35" i="9"/>
  <c r="F17" i="9"/>
  <c r="H17" i="9" s="1"/>
  <c r="F15" i="9"/>
  <c r="F26" i="9"/>
  <c r="F21" i="9"/>
  <c r="F34" i="9"/>
  <c r="F29" i="9"/>
  <c r="F30" i="9" s="1"/>
  <c r="H15" i="9"/>
  <c r="G15" i="9"/>
  <c r="G17" i="9"/>
  <c r="L15" i="11"/>
  <c r="L17" i="11" s="1"/>
  <c r="F14" i="11"/>
  <c r="I14" i="11" s="1"/>
  <c r="L16" i="11"/>
  <c r="F25" i="9"/>
  <c r="H25" i="9" s="1"/>
  <c r="G23" i="9"/>
  <c r="G25" i="9" s="1"/>
  <c r="H23" i="9"/>
  <c r="H27" i="9"/>
  <c r="G34" i="9"/>
  <c r="G38" i="9" s="1"/>
  <c r="H38" i="9" s="1"/>
  <c r="H34" i="9"/>
  <c r="G40" i="9"/>
  <c r="H40" i="9"/>
  <c r="F38" i="9"/>
  <c r="G21" i="9"/>
  <c r="H21" i="9" s="1"/>
  <c r="G13" i="9"/>
  <c r="G26" i="9"/>
  <c r="H26" i="9" s="1"/>
  <c r="G20" i="9"/>
  <c r="H20" i="9" s="1"/>
  <c r="G29" i="9"/>
  <c r="G30" i="9" s="1"/>
  <c r="G35" i="9"/>
  <c r="H35" i="9" s="1"/>
  <c r="H13" i="9"/>
  <c r="L19" i="11"/>
  <c r="L21" i="11" s="1"/>
  <c r="F16" i="11"/>
  <c r="I16" i="11" s="1"/>
  <c r="L18" i="11"/>
  <c r="F18" i="11"/>
  <c r="K18" i="10"/>
  <c r="M17" i="10"/>
  <c r="G17" i="10"/>
  <c r="H20" i="10"/>
  <c r="F12" i="10"/>
  <c r="M13" i="10"/>
  <c r="G13" i="10" s="1"/>
  <c r="I12" i="10"/>
  <c r="J16" i="11" l="1"/>
  <c r="J18" i="11" s="1"/>
  <c r="I18" i="11"/>
  <c r="L20" i="11"/>
  <c r="F17" i="11"/>
  <c r="F20" i="11" s="1"/>
  <c r="H30" i="9"/>
  <c r="K18" i="11"/>
  <c r="F19" i="11"/>
  <c r="F21" i="11" s="1"/>
  <c r="F15" i="11"/>
  <c r="J14" i="11"/>
  <c r="F19" i="9"/>
  <c r="F39" i="9" s="1"/>
  <c r="F41" i="9" s="1"/>
  <c r="H41" i="9" s="1"/>
  <c r="G12" i="9"/>
  <c r="G19" i="9" s="1"/>
  <c r="G39" i="9" s="1"/>
  <c r="G41" i="9" s="1"/>
  <c r="K20" i="11"/>
  <c r="K21" i="11" s="1"/>
  <c r="G15" i="11"/>
  <c r="M16" i="11"/>
  <c r="M20" i="11"/>
  <c r="G14" i="11"/>
  <c r="G20" i="11" s="1"/>
  <c r="M15" i="11"/>
  <c r="I13" i="11"/>
  <c r="M12" i="10"/>
  <c r="H29" i="9"/>
  <c r="K20" i="10"/>
  <c r="H19" i="10"/>
  <c r="H21" i="10" s="1"/>
  <c r="N21" i="10"/>
  <c r="H15" i="10"/>
  <c r="K13" i="10"/>
  <c r="J12" i="10" l="1"/>
  <c r="K12" i="10" s="1"/>
  <c r="G12" i="10"/>
  <c r="H12" i="10" s="1"/>
  <c r="H12" i="9"/>
  <c r="H19" i="9" s="1"/>
  <c r="H39" i="9" s="1"/>
  <c r="J13" i="11"/>
  <c r="I19" i="11"/>
  <c r="I21" i="11" s="1"/>
  <c r="I15" i="11"/>
  <c r="M19" i="11"/>
  <c r="M21" i="11" s="1"/>
  <c r="G16" i="11"/>
  <c r="M18" i="11"/>
  <c r="N12" i="10"/>
  <c r="L14" i="10" s="1"/>
  <c r="I17" i="11"/>
  <c r="J13" i="10"/>
  <c r="K15" i="10"/>
  <c r="K19" i="10"/>
  <c r="K21" i="10" s="1"/>
  <c r="L16" i="10" l="1"/>
  <c r="L15" i="10"/>
  <c r="L17" i="10" s="1"/>
  <c r="F14" i="10"/>
  <c r="G18" i="11"/>
  <c r="G19" i="11"/>
  <c r="G21" i="11" s="1"/>
  <c r="J15" i="11"/>
  <c r="J19" i="11"/>
  <c r="J21" i="11" s="1"/>
  <c r="I20" i="11"/>
  <c r="J17" i="11"/>
  <c r="J20" i="11" s="1"/>
  <c r="M14" i="10"/>
  <c r="F15" i="10" l="1"/>
  <c r="I14" i="10"/>
  <c r="M20" i="10"/>
  <c r="G14" i="10"/>
  <c r="M16" i="10"/>
  <c r="M15" i="10"/>
  <c r="L20" i="10"/>
  <c r="F17" i="10"/>
  <c r="F20" i="10" s="1"/>
  <c r="I17" i="10"/>
  <c r="J17" i="10" s="1"/>
  <c r="L19" i="10"/>
  <c r="L18" i="10"/>
  <c r="F16" i="10"/>
  <c r="I16" i="10"/>
  <c r="J16" i="10" l="1"/>
  <c r="I19" i="10"/>
  <c r="I18" i="10"/>
  <c r="M19" i="10"/>
  <c r="M21" i="10" s="1"/>
  <c r="G16" i="10"/>
  <c r="M18" i="10"/>
  <c r="F19" i="10"/>
  <c r="F21" i="10" s="1"/>
  <c r="F18" i="10"/>
  <c r="L21" i="10"/>
  <c r="G20" i="10"/>
  <c r="G15" i="10"/>
  <c r="I15" i="10"/>
  <c r="J14" i="10"/>
  <c r="I20" i="10"/>
  <c r="I21" i="10" s="1"/>
  <c r="G19" i="10" l="1"/>
  <c r="G21" i="10" s="1"/>
  <c r="G18" i="10"/>
  <c r="J19" i="10"/>
  <c r="J18" i="10"/>
  <c r="J15" i="10"/>
  <c r="J20" i="10"/>
  <c r="J21" i="10" s="1"/>
</calcChain>
</file>

<file path=xl/sharedStrings.xml><?xml version="1.0" encoding="utf-8"?>
<sst xmlns="http://schemas.openxmlformats.org/spreadsheetml/2006/main" count="181" uniqueCount="89">
  <si>
    <t>費目別内訳書（創設・増築・改築・拡張・大規模修繕）</t>
    <rPh sb="0" eb="3">
      <t>ヒモクベツ</t>
    </rPh>
    <rPh sb="3" eb="6">
      <t>ウチワケショ</t>
    </rPh>
    <rPh sb="7" eb="9">
      <t>ソウセツ</t>
    </rPh>
    <rPh sb="10" eb="12">
      <t>ゾウチク</t>
    </rPh>
    <rPh sb="13" eb="15">
      <t>カイチク</t>
    </rPh>
    <rPh sb="16" eb="18">
      <t>カクチョウ</t>
    </rPh>
    <rPh sb="19" eb="22">
      <t>ダイキボ</t>
    </rPh>
    <rPh sb="22" eb="24">
      <t>シュウゼン</t>
    </rPh>
    <phoneticPr fontId="2"/>
  </si>
  <si>
    <t>区分</t>
    <rPh sb="0" eb="2">
      <t>クブン</t>
    </rPh>
    <phoneticPr fontId="2"/>
  </si>
  <si>
    <t>共通仮設工事費</t>
    <rPh sb="0" eb="2">
      <t>キョウツウ</t>
    </rPh>
    <rPh sb="2" eb="4">
      <t>カセツ</t>
    </rPh>
    <rPh sb="4" eb="7">
      <t>コウジヒ</t>
    </rPh>
    <phoneticPr fontId="2"/>
  </si>
  <si>
    <t>建築工事費</t>
    <rPh sb="0" eb="2">
      <t>ケンチク</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</si>
  <si>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</si>
  <si>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</si>
  <si>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換気設備工事費</t>
    <rPh sb="0" eb="2">
      <t>カンキ</t>
    </rPh>
    <rPh sb="2" eb="4">
      <t>セツビ</t>
    </rPh>
    <rPh sb="4" eb="7">
      <t>コウジヒ</t>
    </rPh>
    <phoneticPr fontId="2"/>
  </si>
  <si>
    <t>外構工事費</t>
    <rPh sb="0" eb="2">
      <t>ガイコウ</t>
    </rPh>
    <rPh sb="2" eb="5">
      <t>コウジヒ</t>
    </rPh>
    <phoneticPr fontId="2"/>
  </si>
  <si>
    <t>計</t>
    <rPh sb="0" eb="1">
      <t>ケイ</t>
    </rPh>
    <phoneticPr fontId="2"/>
  </si>
  <si>
    <t>冷暖房設備工事費</t>
    <rPh sb="0" eb="3">
      <t>レイダンボウ</t>
    </rPh>
    <rPh sb="3" eb="5">
      <t>セツビ</t>
    </rPh>
    <rPh sb="5" eb="8">
      <t>コウジヒ</t>
    </rPh>
    <phoneticPr fontId="2"/>
  </si>
  <si>
    <t>暖房設備工事費</t>
    <rPh sb="0" eb="2">
      <t>ダンボウ</t>
    </rPh>
    <rPh sb="2" eb="4">
      <t>セツビ</t>
    </rPh>
    <rPh sb="4" eb="7">
      <t>コウジヒ</t>
    </rPh>
    <phoneticPr fontId="2"/>
  </si>
  <si>
    <t>冷房設備工事費</t>
    <rPh sb="0" eb="2">
      <t>レイボウ</t>
    </rPh>
    <rPh sb="2" eb="4">
      <t>セツビ</t>
    </rPh>
    <rPh sb="4" eb="7">
      <t>コウジヒ</t>
    </rPh>
    <phoneticPr fontId="2"/>
  </si>
  <si>
    <t>昇降機設備工事費</t>
    <rPh sb="0" eb="3">
      <t>ショウコウキ</t>
    </rPh>
    <rPh sb="3" eb="5">
      <t>セツビ</t>
    </rPh>
    <rPh sb="5" eb="8">
      <t>コウジヒ</t>
    </rPh>
    <phoneticPr fontId="2"/>
  </si>
  <si>
    <t>浄化槽設備工事費</t>
    <rPh sb="0" eb="3">
      <t>ジョウカソウ</t>
    </rPh>
    <rPh sb="3" eb="5">
      <t>セツビ</t>
    </rPh>
    <rPh sb="5" eb="8">
      <t>コウジヒ</t>
    </rPh>
    <phoneticPr fontId="2"/>
  </si>
  <si>
    <t>特殊浴槽</t>
    <rPh sb="0" eb="2">
      <t>トクシュ</t>
    </rPh>
    <rPh sb="2" eb="4">
      <t>ヨクソウ</t>
    </rPh>
    <phoneticPr fontId="2"/>
  </si>
  <si>
    <t>介護用リフト</t>
    <rPh sb="0" eb="3">
      <t>カイゴヨウ</t>
    </rPh>
    <phoneticPr fontId="2"/>
  </si>
  <si>
    <t>介護用リフト等特殊</t>
    <rPh sb="0" eb="3">
      <t>カイゴヨウ</t>
    </rPh>
    <rPh sb="6" eb="7">
      <t>トウ</t>
    </rPh>
    <rPh sb="7" eb="9">
      <t>トクシュ</t>
    </rPh>
    <phoneticPr fontId="2"/>
  </si>
  <si>
    <t>付帯工事費</t>
    <rPh sb="0" eb="2">
      <t>フタイ</t>
    </rPh>
    <rPh sb="2" eb="4">
      <t>コウジ</t>
    </rPh>
    <rPh sb="4" eb="5">
      <t>ヒ</t>
    </rPh>
    <phoneticPr fontId="2"/>
  </si>
  <si>
    <t>解体撤去工事費</t>
    <rPh sb="0" eb="2">
      <t>カイタイ</t>
    </rPh>
    <rPh sb="2" eb="4">
      <t>テッキョ</t>
    </rPh>
    <rPh sb="4" eb="7">
      <t>コウジヒ</t>
    </rPh>
    <phoneticPr fontId="2"/>
  </si>
  <si>
    <t>仮設工事費</t>
    <rPh sb="0" eb="2">
      <t>カセツ</t>
    </rPh>
    <rPh sb="2" eb="5">
      <t>コウジヒ</t>
    </rPh>
    <phoneticPr fontId="2"/>
  </si>
  <si>
    <t>敷地造成工事費</t>
    <rPh sb="0" eb="2">
      <t>シキチ</t>
    </rPh>
    <rPh sb="2" eb="4">
      <t>ゾウセイ</t>
    </rPh>
    <rPh sb="4" eb="7">
      <t>コウジヒ</t>
    </rPh>
    <phoneticPr fontId="2"/>
  </si>
  <si>
    <t>緑化</t>
    <rPh sb="0" eb="2">
      <t>リョクカ</t>
    </rPh>
    <phoneticPr fontId="2"/>
  </si>
  <si>
    <t>その他の対象外工事費</t>
    <rPh sb="2" eb="3">
      <t>タ</t>
    </rPh>
    <rPh sb="4" eb="7">
      <t>タイショウガイ</t>
    </rPh>
    <rPh sb="7" eb="10">
      <t>コウジヒ</t>
    </rPh>
    <phoneticPr fontId="2"/>
  </si>
  <si>
    <t>合計</t>
    <rPh sb="0" eb="2">
      <t>ゴウケイ</t>
    </rPh>
    <phoneticPr fontId="2"/>
  </si>
  <si>
    <t>非常通報装置</t>
    <rPh sb="0" eb="2">
      <t>ヒジョウ</t>
    </rPh>
    <rPh sb="2" eb="4">
      <t>ツウホウ</t>
    </rPh>
    <rPh sb="4" eb="6">
      <t>ソウチ</t>
    </rPh>
    <phoneticPr fontId="2"/>
  </si>
  <si>
    <t>合　　　　　　計</t>
    <rPh sb="0" eb="1">
      <t>ゴウ</t>
    </rPh>
    <rPh sb="7" eb="8">
      <t>ケイ</t>
    </rPh>
    <phoneticPr fontId="2"/>
  </si>
  <si>
    <t>総　　 合 　　計</t>
    <rPh sb="0" eb="1">
      <t>フサ</t>
    </rPh>
    <rPh sb="4" eb="5">
      <t>ゴウ</t>
    </rPh>
    <rPh sb="8" eb="9">
      <t>ケイ</t>
    </rPh>
    <phoneticPr fontId="2"/>
  </si>
  <si>
    <t>金額</t>
    <rPh sb="0" eb="2">
      <t>キンガク</t>
    </rPh>
    <phoneticPr fontId="2"/>
  </si>
  <si>
    <t>Ａ       円</t>
    <rPh sb="8" eb="9">
      <t>エン</t>
    </rPh>
    <phoneticPr fontId="2"/>
  </si>
  <si>
    <t>諸経費率</t>
    <rPh sb="0" eb="3">
      <t>ショケイヒ</t>
    </rPh>
    <rPh sb="3" eb="4">
      <t>リツ</t>
    </rPh>
    <phoneticPr fontId="2"/>
  </si>
  <si>
    <t>消費税</t>
    <rPh sb="0" eb="3">
      <t>ショウヒゼイ</t>
    </rPh>
    <phoneticPr fontId="2"/>
  </si>
  <si>
    <t>（Ａ×Ｂ）Ｃ 円</t>
    <rPh sb="7" eb="8">
      <t>エン</t>
    </rPh>
    <phoneticPr fontId="2"/>
  </si>
  <si>
    <t>（（Ａ＋Ｃ）×5％）Ｄ 円</t>
    <rPh sb="12" eb="13">
      <t>エン</t>
    </rPh>
    <phoneticPr fontId="2"/>
  </si>
  <si>
    <t>（Ａ＋Ｃ＋Ｄ）Ｅ 円</t>
    <rPh sb="9" eb="10">
      <t>エン</t>
    </rPh>
    <phoneticPr fontId="2"/>
  </si>
  <si>
    <t>内訳書の頁</t>
    <rPh sb="0" eb="3">
      <t>ウチワケショ</t>
    </rPh>
    <rPh sb="4" eb="5">
      <t>ページ</t>
    </rPh>
    <phoneticPr fontId="2"/>
  </si>
  <si>
    <t>備考</t>
    <rPh sb="0" eb="2">
      <t>ビコウ</t>
    </rPh>
    <phoneticPr fontId="2"/>
  </si>
  <si>
    <t>面 積</t>
    <rPh sb="0" eb="1">
      <t>メン</t>
    </rPh>
    <rPh sb="2" eb="3">
      <t>セキ</t>
    </rPh>
    <phoneticPr fontId="2"/>
  </si>
  <si>
    <t>工事事務費</t>
    <rPh sb="0" eb="2">
      <t>コウジ</t>
    </rPh>
    <rPh sb="2" eb="5">
      <t>ジムヒ</t>
    </rPh>
    <phoneticPr fontId="2"/>
  </si>
  <si>
    <t>Ｂ　　　％</t>
    <phoneticPr fontId="2"/>
  </si>
  <si>
    <t>施設の名称：</t>
    <rPh sb="0" eb="2">
      <t>シセツ</t>
    </rPh>
    <rPh sb="3" eb="5">
      <t>メイショウ</t>
    </rPh>
    <phoneticPr fontId="2"/>
  </si>
  <si>
    <t>設置者名：</t>
    <rPh sb="0" eb="3">
      <t>セッチシャ</t>
    </rPh>
    <rPh sb="3" eb="4">
      <t>メイ</t>
    </rPh>
    <phoneticPr fontId="2"/>
  </si>
  <si>
    <t>工事区分：</t>
    <rPh sb="0" eb="4">
      <t>コウジクブン</t>
    </rPh>
    <phoneticPr fontId="2"/>
  </si>
  <si>
    <t>本体工事費</t>
    <rPh sb="0" eb="2">
      <t>ホンタイ</t>
    </rPh>
    <rPh sb="2" eb="5">
      <t>コウジヒ</t>
    </rPh>
    <phoneticPr fontId="2"/>
  </si>
  <si>
    <t>記　　　入　　　例</t>
    <rPh sb="0" eb="1">
      <t>キ</t>
    </rPh>
    <rPh sb="4" eb="5">
      <t>イリ</t>
    </rPh>
    <rPh sb="8" eb="9">
      <t>レイ</t>
    </rPh>
    <phoneticPr fontId="2"/>
  </si>
  <si>
    <t>総合計</t>
    <rPh sb="0" eb="1">
      <t>フサ</t>
    </rPh>
    <rPh sb="1" eb="2">
      <t>ゴウ</t>
    </rPh>
    <rPh sb="2" eb="3">
      <t>ケイ</t>
    </rPh>
    <phoneticPr fontId="2"/>
  </si>
  <si>
    <t>本体　㎡</t>
    <rPh sb="0" eb="2">
      <t>ホンタイ</t>
    </rPh>
    <phoneticPr fontId="2"/>
  </si>
  <si>
    <t>スプリンクラー工事費</t>
    <rPh sb="7" eb="10">
      <t>コウジヒ</t>
    </rPh>
    <phoneticPr fontId="2"/>
  </si>
  <si>
    <t>Ｂ　　　％</t>
    <phoneticPr fontId="2"/>
  </si>
  <si>
    <t>解体撤去工事費</t>
  </si>
  <si>
    <t>仮設工事費</t>
  </si>
  <si>
    <t>その他施設合築特養</t>
    <rPh sb="2" eb="3">
      <t>タ</t>
    </rPh>
    <rPh sb="3" eb="5">
      <t>シセツ</t>
    </rPh>
    <rPh sb="5" eb="6">
      <t>ア</t>
    </rPh>
    <rPh sb="6" eb="7">
      <t>チク</t>
    </rPh>
    <rPh sb="7" eb="8">
      <t>トク</t>
    </rPh>
    <rPh sb="8" eb="9">
      <t>ヨウ</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</si>
  <si>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</si>
  <si>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</si>
  <si>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</si>
  <si>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</si>
  <si>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</si>
  <si>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</si>
  <si>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</si>
  <si>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</si>
  <si>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仮設工事費※９</t>
    <rPh sb="0" eb="2">
      <t>カセツ</t>
    </rPh>
    <rPh sb="2" eb="5">
      <t>コウジヒ</t>
    </rPh>
    <phoneticPr fontId="2"/>
  </si>
  <si>
    <t>※９　改築の場合であって、補助が認められたものに限る。</t>
    <rPh sb="3" eb="5">
      <t>カイチク</t>
    </rPh>
    <rPh sb="6" eb="8">
      <t>バアイ</t>
    </rPh>
    <rPh sb="13" eb="15">
      <t>ホジョ</t>
    </rPh>
    <rPh sb="16" eb="17">
      <t>ミト</t>
    </rPh>
    <rPh sb="24" eb="25">
      <t>カギ</t>
    </rPh>
    <phoneticPr fontId="2"/>
  </si>
  <si>
    <t>※１　この費目別内訳書は、その他の施設の補助額算定方法が簡素化されていない場合（１人当たり単価になっていない場合等）に作成すること。</t>
    <rPh sb="5" eb="8">
      <t>ヒモクベツ</t>
    </rPh>
    <rPh sb="8" eb="11">
      <t>ウチワケショ</t>
    </rPh>
    <rPh sb="15" eb="16">
      <t>タ</t>
    </rPh>
    <rPh sb="17" eb="19">
      <t>シセツ</t>
    </rPh>
    <rPh sb="20" eb="23">
      <t>ホジョガク</t>
    </rPh>
    <rPh sb="23" eb="25">
      <t>サンテイ</t>
    </rPh>
    <rPh sb="25" eb="27">
      <t>ホウホウ</t>
    </rPh>
    <rPh sb="28" eb="31">
      <t>カンソカ</t>
    </rPh>
    <rPh sb="37" eb="39">
      <t>バアイ</t>
    </rPh>
    <rPh sb="41" eb="42">
      <t>ヒト</t>
    </rPh>
    <rPh sb="42" eb="43">
      <t>ア</t>
    </rPh>
    <rPh sb="45" eb="47">
      <t>タンカ</t>
    </rPh>
    <rPh sb="54" eb="56">
      <t>バアイ</t>
    </rPh>
    <rPh sb="56" eb="57">
      <t>トウ</t>
    </rPh>
    <rPh sb="59" eb="61">
      <t>サクセイ</t>
    </rPh>
    <phoneticPr fontId="2"/>
  </si>
  <si>
    <t>※２　Ｂ（諸経費率）は、Ａ欄総合計額に対するＣ欄総合計額の割合を記載すること（小数点以下８桁以上）。</t>
    <rPh sb="5" eb="8">
      <t>ショケイヒ</t>
    </rPh>
    <rPh sb="8" eb="9">
      <t>リツ</t>
    </rPh>
    <rPh sb="13" eb="14">
      <t>ラン</t>
    </rPh>
    <rPh sb="14" eb="17">
      <t>ソウゴウケイ</t>
    </rPh>
    <rPh sb="17" eb="18">
      <t>ガク</t>
    </rPh>
    <rPh sb="19" eb="20">
      <t>タイ</t>
    </rPh>
    <rPh sb="23" eb="24">
      <t>ラン</t>
    </rPh>
    <rPh sb="24" eb="27">
      <t>ソウゴウケイ</t>
    </rPh>
    <rPh sb="27" eb="28">
      <t>ガク</t>
    </rPh>
    <rPh sb="29" eb="31">
      <t>ワリアイ</t>
    </rPh>
    <rPh sb="32" eb="34">
      <t>キサイ</t>
    </rPh>
    <rPh sb="39" eb="42">
      <t>ショウスウテン</t>
    </rPh>
    <rPh sb="42" eb="44">
      <t>イカ</t>
    </rPh>
    <rPh sb="45" eb="46">
      <t>ケタ</t>
    </rPh>
    <rPh sb="46" eb="48">
      <t>イジョウ</t>
    </rPh>
    <phoneticPr fontId="2"/>
  </si>
  <si>
    <t>※３　Ｃ欄は、それぞれの工事費に諸経費比率（ただし、Ｂ欄記載の桁数にかかわらず、小数点以下を切り捨てないもの）を乗じた金額を記入すること。</t>
    <rPh sb="4" eb="5">
      <t>ラン</t>
    </rPh>
    <rPh sb="12" eb="15">
      <t>コウジヒ</t>
    </rPh>
    <rPh sb="16" eb="19">
      <t>ショケイヒ</t>
    </rPh>
    <rPh sb="19" eb="21">
      <t>ヒリツ</t>
    </rPh>
    <rPh sb="27" eb="28">
      <t>ラン</t>
    </rPh>
    <rPh sb="28" eb="30">
      <t>キサイ</t>
    </rPh>
    <rPh sb="31" eb="33">
      <t>ケタスウ</t>
    </rPh>
    <rPh sb="40" eb="43">
      <t>ショウスウテン</t>
    </rPh>
    <rPh sb="43" eb="45">
      <t>イカ</t>
    </rPh>
    <rPh sb="46" eb="47">
      <t>キ</t>
    </rPh>
    <rPh sb="48" eb="49">
      <t>ス</t>
    </rPh>
    <rPh sb="56" eb="57">
      <t>ジョウ</t>
    </rPh>
    <rPh sb="59" eb="61">
      <t>キンガク</t>
    </rPh>
    <rPh sb="62" eb="64">
      <t>キニュウ</t>
    </rPh>
    <phoneticPr fontId="2"/>
  </si>
  <si>
    <t>※４　ダムウェーターは、建築工事費に計上する。</t>
    <rPh sb="12" eb="14">
      <t>ケンチク</t>
    </rPh>
    <rPh sb="14" eb="17">
      <t>コウジヒ</t>
    </rPh>
    <rPh sb="18" eb="20">
      <t>ケイジョウ</t>
    </rPh>
    <phoneticPr fontId="2"/>
  </si>
  <si>
    <t>※５　昇降機工事費について、単価が異なるものは別段にすること。</t>
    <rPh sb="3" eb="6">
      <t>ショウコウキ</t>
    </rPh>
    <rPh sb="6" eb="9">
      <t>コウジヒ</t>
    </rPh>
    <rPh sb="14" eb="16">
      <t>タンカ</t>
    </rPh>
    <rPh sb="17" eb="18">
      <t>コト</t>
    </rPh>
    <rPh sb="23" eb="25">
      <t>ベツダン</t>
    </rPh>
    <phoneticPr fontId="2"/>
  </si>
  <si>
    <t>※６　非常通報装置の欄は、非常通報装置設置工事が工事請負契約に含まれている場合のみ記入すること（非常通報装置は、設備整備費の補助対象であるため、合計の外に記載する）。</t>
    <rPh sb="3" eb="5">
      <t>ヒジョウ</t>
    </rPh>
    <rPh sb="5" eb="7">
      <t>ツウホウ</t>
    </rPh>
    <rPh sb="7" eb="9">
      <t>ソウチ</t>
    </rPh>
    <rPh sb="10" eb="11">
      <t>ラン</t>
    </rPh>
    <rPh sb="13" eb="15">
      <t>ヒジョウ</t>
    </rPh>
    <rPh sb="15" eb="17">
      <t>ツウホウ</t>
    </rPh>
    <rPh sb="17" eb="19">
      <t>ソウチ</t>
    </rPh>
    <rPh sb="19" eb="21">
      <t>セッチ</t>
    </rPh>
    <rPh sb="21" eb="23">
      <t>コウジ</t>
    </rPh>
    <rPh sb="24" eb="26">
      <t>コウジ</t>
    </rPh>
    <rPh sb="26" eb="28">
      <t>ウケオイ</t>
    </rPh>
    <rPh sb="28" eb="30">
      <t>ケイヤク</t>
    </rPh>
    <rPh sb="31" eb="32">
      <t>フク</t>
    </rPh>
    <rPh sb="37" eb="39">
      <t>バアイ</t>
    </rPh>
    <rPh sb="41" eb="43">
      <t>キニュウ</t>
    </rPh>
    <rPh sb="48" eb="50">
      <t>ヒジョウ</t>
    </rPh>
    <rPh sb="50" eb="52">
      <t>ツウホウ</t>
    </rPh>
    <rPh sb="52" eb="54">
      <t>ソウチ</t>
    </rPh>
    <rPh sb="56" eb="58">
      <t>セツビ</t>
    </rPh>
    <rPh sb="58" eb="61">
      <t>セイビヒ</t>
    </rPh>
    <rPh sb="62" eb="64">
      <t>ホジョ</t>
    </rPh>
    <rPh sb="64" eb="66">
      <t>タイショウ</t>
    </rPh>
    <rPh sb="72" eb="74">
      <t>ゴウケイ</t>
    </rPh>
    <rPh sb="75" eb="76">
      <t>ソト</t>
    </rPh>
    <rPh sb="77" eb="79">
      <t>キサイ</t>
    </rPh>
    <phoneticPr fontId="2"/>
  </si>
  <si>
    <t>※７　工事請負契約書の内訳書に記載のある頁を記載すること。　記載欄が足らない場合は、別紙にまとめること。</t>
    <rPh sb="3" eb="5">
      <t>コウジ</t>
    </rPh>
    <rPh sb="5" eb="7">
      <t>ウケオイ</t>
    </rPh>
    <rPh sb="7" eb="10">
      <t>ケイヤクショ</t>
    </rPh>
    <rPh sb="11" eb="14">
      <t>ウチワケショ</t>
    </rPh>
    <rPh sb="15" eb="17">
      <t>キサイ</t>
    </rPh>
    <rPh sb="20" eb="21">
      <t>ページ</t>
    </rPh>
    <rPh sb="22" eb="24">
      <t>キサイ</t>
    </rPh>
    <rPh sb="30" eb="32">
      <t>キサイ</t>
    </rPh>
    <rPh sb="32" eb="33">
      <t>ラン</t>
    </rPh>
    <rPh sb="34" eb="35">
      <t>タ</t>
    </rPh>
    <rPh sb="38" eb="40">
      <t>バアイ</t>
    </rPh>
    <rPh sb="42" eb="44">
      <t>ベッシ</t>
    </rPh>
    <phoneticPr fontId="2"/>
  </si>
  <si>
    <t>※８　大規模修繕の場合、対象工事費については本体工事費の計欄のみ記入すること。</t>
    <rPh sb="3" eb="6">
      <t>ダイキボ</t>
    </rPh>
    <rPh sb="6" eb="8">
      <t>シュウゼン</t>
    </rPh>
    <rPh sb="9" eb="11">
      <t>バアイ</t>
    </rPh>
    <rPh sb="12" eb="14">
      <t>タイショウ</t>
    </rPh>
    <rPh sb="14" eb="17">
      <t>コウジヒ</t>
    </rPh>
    <rPh sb="22" eb="24">
      <t>ホンタイ</t>
    </rPh>
    <rPh sb="24" eb="27">
      <t>コウジヒ</t>
    </rPh>
    <rPh sb="28" eb="29">
      <t>ケイ</t>
    </rPh>
    <rPh sb="29" eb="30">
      <t>ラン</t>
    </rPh>
    <rPh sb="32" eb="34">
      <t>キニュウ</t>
    </rPh>
    <phoneticPr fontId="2"/>
  </si>
  <si>
    <t>（再掲）補助対象　計</t>
    <rPh sb="1" eb="3">
      <t>サイケイ</t>
    </rPh>
    <rPh sb="4" eb="6">
      <t>ホジョ</t>
    </rPh>
    <rPh sb="6" eb="8">
      <t>タイショウ</t>
    </rPh>
    <rPh sb="9" eb="10">
      <t>ケイ</t>
    </rPh>
    <phoneticPr fontId="2"/>
  </si>
  <si>
    <t>（再掲）補助対象外　計</t>
    <rPh sb="1" eb="3">
      <t>サイケイ</t>
    </rPh>
    <rPh sb="4" eb="6">
      <t>ホジョ</t>
    </rPh>
    <rPh sb="6" eb="8">
      <t>タイショウ</t>
    </rPh>
    <rPh sb="8" eb="9">
      <t>ソト</t>
    </rPh>
    <rPh sb="10" eb="11">
      <t>ケイ</t>
    </rPh>
    <phoneticPr fontId="2"/>
  </si>
  <si>
    <t>工事費</t>
    <rPh sb="0" eb="1">
      <t>コウ</t>
    </rPh>
    <rPh sb="1" eb="2">
      <t>コト</t>
    </rPh>
    <rPh sb="2" eb="3">
      <t>ヒ</t>
    </rPh>
    <phoneticPr fontId="2"/>
  </si>
  <si>
    <t>合　計</t>
    <rPh sb="0" eb="1">
      <t>ゴウ</t>
    </rPh>
    <rPh sb="2" eb="3">
      <t>ケイ</t>
    </rPh>
    <phoneticPr fontId="2"/>
  </si>
  <si>
    <t>補助対象事務費</t>
    <rPh sb="0" eb="2">
      <t>ホジョ</t>
    </rPh>
    <rPh sb="2" eb="4">
      <t>タイショウ</t>
    </rPh>
    <rPh sb="4" eb="7">
      <t>ジムヒ</t>
    </rPh>
    <phoneticPr fontId="2"/>
  </si>
  <si>
    <t>補助対象外事務費</t>
    <rPh sb="0" eb="2">
      <t>ホジョ</t>
    </rPh>
    <rPh sb="2" eb="5">
      <t>タイショウガイ</t>
    </rPh>
    <rPh sb="5" eb="8">
      <t>ジムヒ</t>
    </rPh>
    <phoneticPr fontId="2"/>
  </si>
  <si>
    <t>全体</t>
    <rPh sb="0" eb="1">
      <t>ゼン</t>
    </rPh>
    <rPh sb="1" eb="2">
      <t>カラダ</t>
    </rPh>
    <phoneticPr fontId="2"/>
  </si>
  <si>
    <t>（単位：円）</t>
    <rPh sb="1" eb="3">
      <t>タンイ</t>
    </rPh>
    <rPh sb="4" eb="5">
      <t>エン</t>
    </rPh>
    <phoneticPr fontId="2"/>
  </si>
  <si>
    <t>補助対象工事（主体工事）</t>
    <rPh sb="7" eb="9">
      <t>シュタイ</t>
    </rPh>
    <rPh sb="9" eb="11">
      <t>コウジ</t>
    </rPh>
    <phoneticPr fontId="2"/>
  </si>
  <si>
    <t>補助対象外工事</t>
    <rPh sb="0" eb="2">
      <t>ホジョ</t>
    </rPh>
    <rPh sb="2" eb="5">
      <t>タイショウガイ</t>
    </rPh>
    <rPh sb="5" eb="7">
      <t>コウジ</t>
    </rPh>
    <phoneticPr fontId="2"/>
  </si>
  <si>
    <t>その他　　　　　　（補助対象外）　　　　　　　　</t>
    <rPh sb="2" eb="3">
      <t>タ</t>
    </rPh>
    <rPh sb="10" eb="12">
      <t>ホジョ</t>
    </rPh>
    <rPh sb="12" eb="15">
      <t>タイショウガイ</t>
    </rPh>
    <phoneticPr fontId="2"/>
  </si>
  <si>
    <t>％</t>
    <phoneticPr fontId="2"/>
  </si>
  <si>
    <t>介護専用型有料老人ホーム整備費補助事業</t>
    <rPh sb="0" eb="2">
      <t>カイゴ</t>
    </rPh>
    <rPh sb="2" eb="5">
      <t>センヨウガタ</t>
    </rPh>
    <rPh sb="5" eb="7">
      <t>ユウリョウ</t>
    </rPh>
    <rPh sb="7" eb="9">
      <t>ロウジン</t>
    </rPh>
    <rPh sb="12" eb="15">
      <t>セイビヒ</t>
    </rPh>
    <rPh sb="15" eb="17">
      <t>ホジョ</t>
    </rPh>
    <rPh sb="17" eb="19">
      <t>ジギョウ</t>
    </rPh>
    <phoneticPr fontId="2"/>
  </si>
  <si>
    <t>　面　積　・ 事　業　費　按　分　表   （ 事業者整備型 ）</t>
    <rPh sb="1" eb="2">
      <t>メン</t>
    </rPh>
    <rPh sb="3" eb="4">
      <t>セキ</t>
    </rPh>
    <rPh sb="7" eb="8">
      <t>コト</t>
    </rPh>
    <rPh sb="9" eb="10">
      <t>ギョウ</t>
    </rPh>
    <rPh sb="11" eb="12">
      <t>ヒ</t>
    </rPh>
    <rPh sb="13" eb="14">
      <t>アン</t>
    </rPh>
    <rPh sb="15" eb="16">
      <t>ブン</t>
    </rPh>
    <rPh sb="17" eb="18">
      <t>ヒョウ</t>
    </rPh>
    <rPh sb="23" eb="26">
      <t>ジギョウシャ</t>
    </rPh>
    <rPh sb="26" eb="28">
      <t>セイビ</t>
    </rPh>
    <rPh sb="28" eb="29">
      <t>ガタ</t>
    </rPh>
    <phoneticPr fontId="2"/>
  </si>
  <si>
    <t>施設名</t>
    <rPh sb="0" eb="2">
      <t>シセツ</t>
    </rPh>
    <rPh sb="2" eb="3">
      <t>メイ</t>
    </rPh>
    <phoneticPr fontId="2"/>
  </si>
  <si>
    <t>整備・運営事業者名</t>
    <rPh sb="0" eb="2">
      <t>セイビ</t>
    </rPh>
    <rPh sb="3" eb="5">
      <t>ウンエイ</t>
    </rPh>
    <rPh sb="5" eb="8">
      <t>ジギョウシャ</t>
    </rPh>
    <rPh sb="8" eb="9">
      <t>メイ</t>
    </rPh>
    <phoneticPr fontId="2"/>
  </si>
  <si>
    <t>有料老人ホーム
（補助対象）</t>
    <rPh sb="0" eb="2">
      <t>ユウリョウ</t>
    </rPh>
    <rPh sb="2" eb="4">
      <t>ロウジン</t>
    </rPh>
    <rPh sb="9" eb="11">
      <t>ホジョ</t>
    </rPh>
    <rPh sb="11" eb="13">
      <t>タイショウ</t>
    </rPh>
    <phoneticPr fontId="2"/>
  </si>
  <si>
    <t>有料老人ホーム
（補助対象）</t>
    <rPh sb="9" eb="11">
      <t>ホジョ</t>
    </rPh>
    <rPh sb="11" eb="13">
      <t>タイショウ</t>
    </rPh>
    <phoneticPr fontId="2"/>
  </si>
  <si>
    <r>
      <rPr>
        <sz val="12"/>
        <color rgb="FFFF0000"/>
        <rFont val="ＭＳ Ｐゴシック"/>
        <family val="3"/>
        <charset val="128"/>
      </rPr>
      <t>令和</t>
    </r>
    <r>
      <rPr>
        <sz val="12"/>
        <rFont val="ＭＳ Ｐゴシック"/>
        <family val="3"/>
        <charset val="128"/>
      </rPr>
      <t>○○年度</t>
    </r>
    <rPh sb="0" eb="1">
      <t>レイ</t>
    </rPh>
    <rPh sb="1" eb="2">
      <t>ワ</t>
    </rPh>
    <phoneticPr fontId="2"/>
  </si>
  <si>
    <t>令和○○年度</t>
    <rPh sb="0" eb="1">
      <t>レイ</t>
    </rPh>
    <rPh sb="1" eb="2">
      <t>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</si>
</sst>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000_ "/>
    <numFmt numFmtId="177" formatCode="0.00000000%"/>
    <numFmt numFmtId="178" formatCode="#,##0.00&quot;㎡&quot;"/>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0"/>
      <name val="ＭＳ Ｐゴシック"/>
      <family val="3"/>
      <charset val="128"/>
    </font>
    <font>
      <sz val="11"/>
      <name val="ＭＳ Ｐゴシック"/>
      <family val="3"/>
      <charset val="128"/>
    </font>
    <font>
      <sz val="12"/>
      <name val="ＭＳ Ｐゴシック"/>
      <family val="3"/>
      <charset val="128"/>
    </font>
    <font>
      <sz val="12"/>
      <name val="ＭＳ 明朝"/>
      <family val="1"/>
      <charset val="128"/>
    </font>
    <font>
      <sz val="11"/>
      <name val="ＭＳ 明朝"/>
      <family val="1"/>
      <charset val="128"/>
    </font>
    <font>
      <b/>
      <sz val="18"/>
      <name val="ＭＳ ゴシック"/>
      <family val="3"/>
      <charset val="128"/>
    </font>
    <font>
      <sz val="14"/>
      <name val="ＭＳ Ｐゴシック"/>
      <family val="3"/>
      <charset val="128"/>
    </font>
    <font>
      <b/>
      <sz val="14"/>
      <name val="ＭＳ ゴシック"/>
      <family val="3"/>
      <charset val="128"/>
    </font>
    <font>
      <sz val="12"/>
      <color rgb="FFFF0000"/>
      <name val="ＭＳ Ｐゴシック"/>
      <family val="3"/>
      <charset val="128"/>
    </font>
  </fonts>
  <fills count="2">
    <fill>
      <patternFill patternType="none"/>
    </fill>
    <fill>
      <patternFill patternType="gray125"/>
    </fill>
  </fills>
  <borders count="66">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style="thick">
        <color indexed="64"/>
      </right>
      <top/>
      <bottom/>
      <diagonal/>
    </border>
    <border>
      <left style="thick">
        <color indexed="64"/>
      </left>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indexed="64"/>
      </left>
      <right style="thick">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right style="thick">
        <color indexed="64"/>
      </right>
      <top style="thin">
        <color indexed="64"/>
      </top>
      <bottom style="medium">
        <color indexed="64"/>
      </bottom>
      <diagonal/>
    </border>
    <border>
      <left/>
      <right style="thick">
        <color indexed="64"/>
      </right>
      <top style="thin">
        <color indexed="64"/>
      </top>
      <bottom style="thin">
        <color indexed="64"/>
      </bottom>
      <diagonal/>
    </border>
    <border>
      <left style="thin">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n">
        <color indexed="64"/>
      </left>
      <right style="thick">
        <color indexed="64"/>
      </right>
      <top/>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thick">
        <color indexed="64"/>
      </left>
      <right style="thin">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n">
        <color indexed="64"/>
      </left>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38" fontId="1" fillId="0" borderId="0" applyFont="0" applyFill="0" applyBorder="0" applyAlignment="0" applyProtection="0"/>
  </cellStyleXfs>
  <cellXfs count="149">
    <xf numFmtId="0" fontId="0" fillId="0" borderId="0" xfId="0"/>
    <xf numFmtId="0" fontId="3" fillId="0" borderId="0" xfId="0" applyFont="1"/>
    <xf numFmtId="0" fontId="0" fillId="0" borderId="0" xfId="0" applyBorder="1" applyAlignment="1">
      <alignment horizontal="centerContinuous"/>
    </xf>
    <xf numFmtId="38" fontId="0" fillId="0" borderId="0" xfId="0" applyNumberFormat="1"/>
    <xf numFmtId="0" fontId="4" fillId="0" borderId="0" xfId="0" applyFont="1" applyFill="1" applyBorder="1" applyAlignment="1"/>
    <xf numFmtId="0" fontId="0" fillId="0" borderId="1" xfId="0" applyBorder="1" applyAlignment="1">
      <alignment horizontal="center" vertical="center"/>
    </xf>
    <xf numFmtId="0" fontId="0" fillId="0" borderId="2" xfId="0" applyBorder="1" applyAlignment="1">
      <alignment horizontal="center" vertical="center"/>
    </xf>
    <xf numFmtId="38" fontId="5" fillId="0" borderId="0" xfId="2" applyFont="1" applyBorder="1"/>
    <xf numFmtId="38" fontId="0" fillId="0" borderId="0" xfId="0" applyNumberFormat="1" applyBorder="1"/>
    <xf numFmtId="0" fontId="0" fillId="0" borderId="0" xfId="0" applyBorder="1"/>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0" xfId="0" applyBorder="1" applyAlignment="1">
      <alignment horizontal="center" vertical="center"/>
    </xf>
    <xf numFmtId="0" fontId="0" fillId="0" borderId="11" xfId="0" applyBorder="1" applyAlignment="1">
      <alignment horizontal="centerContinuous" vertical="center"/>
    </xf>
    <xf numFmtId="0" fontId="0" fillId="0" borderId="12" xfId="0" applyBorder="1" applyAlignment="1">
      <alignment horizontal="centerContinuous" vertical="center"/>
    </xf>
    <xf numFmtId="0" fontId="0" fillId="0" borderId="13" xfId="0" applyBorder="1" applyAlignment="1">
      <alignment vertical="center"/>
    </xf>
    <xf numFmtId="0" fontId="0" fillId="0" borderId="14" xfId="0" applyBorder="1" applyAlignment="1">
      <alignment horizontal="centerContinuous" vertical="center"/>
    </xf>
    <xf numFmtId="38" fontId="5" fillId="0" borderId="1" xfId="2" applyFont="1" applyBorder="1" applyAlignment="1">
      <alignment vertical="center"/>
    </xf>
    <xf numFmtId="0" fontId="0" fillId="0" borderId="15" xfId="0" applyBorder="1" applyAlignment="1">
      <alignment vertical="center"/>
    </xf>
    <xf numFmtId="0" fontId="0" fillId="0" borderId="5" xfId="0" applyBorder="1" applyAlignment="1">
      <alignment horizontal="centerContinuous" vertical="center"/>
    </xf>
    <xf numFmtId="0" fontId="0" fillId="0" borderId="0" xfId="0" applyBorder="1" applyAlignment="1">
      <alignment horizontal="centerContinuous" vertical="center"/>
    </xf>
    <xf numFmtId="0" fontId="0" fillId="0" borderId="6" xfId="0" applyBorder="1" applyAlignment="1">
      <alignment horizontal="centerContinuous" vertical="center"/>
    </xf>
    <xf numFmtId="0" fontId="0" fillId="0" borderId="16" xfId="0" applyBorder="1" applyAlignment="1">
      <alignment vertical="center"/>
    </xf>
    <xf numFmtId="0" fontId="0" fillId="0" borderId="1" xfId="0" applyFill="1" applyBorder="1" applyAlignment="1">
      <alignment horizontal="center" vertical="center"/>
    </xf>
    <xf numFmtId="38" fontId="5" fillId="0" borderId="1" xfId="2" applyNumberFormat="1" applyFont="1" applyBorder="1" applyAlignment="1">
      <alignment vertical="center"/>
    </xf>
    <xf numFmtId="38" fontId="0" fillId="0" borderId="1" xfId="0" applyNumberFormat="1" applyBorder="1" applyAlignment="1">
      <alignment vertical="center"/>
    </xf>
    <xf numFmtId="0" fontId="0" fillId="0" borderId="11" xfId="0" applyBorder="1" applyAlignment="1">
      <alignment vertical="center"/>
    </xf>
    <xf numFmtId="0" fontId="0" fillId="0" borderId="14" xfId="0" applyBorder="1" applyAlignment="1">
      <alignment vertical="center"/>
    </xf>
    <xf numFmtId="0" fontId="0" fillId="0" borderId="12" xfId="0" applyBorder="1" applyAlignment="1">
      <alignment vertical="center"/>
    </xf>
    <xf numFmtId="0" fontId="0" fillId="0" borderId="11" xfId="0" applyFill="1" applyBorder="1" applyAlignment="1">
      <alignment vertical="center"/>
    </xf>
    <xf numFmtId="0" fontId="0" fillId="0" borderId="1" xfId="0" applyFill="1" applyBorder="1" applyAlignment="1">
      <alignment vertical="center"/>
    </xf>
    <xf numFmtId="176" fontId="0" fillId="0" borderId="1" xfId="0" applyNumberFormat="1" applyBorder="1" applyAlignment="1">
      <alignment vertical="center"/>
    </xf>
    <xf numFmtId="0" fontId="0" fillId="0" borderId="12" xfId="0" applyBorder="1" applyAlignment="1">
      <alignment horizontal="center" vertical="center"/>
    </xf>
    <xf numFmtId="0" fontId="0" fillId="0" borderId="3" xfId="0" applyFill="1" applyBorder="1" applyAlignment="1">
      <alignment vertical="center"/>
    </xf>
    <xf numFmtId="177" fontId="5" fillId="0" borderId="1" xfId="1" applyNumberFormat="1" applyFont="1" applyBorder="1" applyAlignment="1">
      <alignment vertical="center"/>
    </xf>
    <xf numFmtId="177" fontId="5" fillId="0" borderId="0" xfId="1" applyNumberFormat="1" applyFont="1" applyBorder="1"/>
    <xf numFmtId="0" fontId="0" fillId="0" borderId="10" xfId="0" applyBorder="1" applyAlignment="1">
      <alignment horizontal="left" vertical="center" wrapText="1"/>
    </xf>
    <xf numFmtId="0" fontId="0" fillId="0" borderId="0" xfId="0" applyBorder="1" applyAlignment="1">
      <alignment horizontal="center" vertical="center"/>
    </xf>
    <xf numFmtId="0" fontId="4" fillId="0" borderId="0" xfId="0" applyFont="1"/>
    <xf numFmtId="0" fontId="0" fillId="0" borderId="6" xfId="0" applyBorder="1"/>
    <xf numFmtId="38" fontId="6" fillId="0" borderId="1" xfId="2" applyFont="1" applyFill="1" applyBorder="1" applyAlignment="1">
      <alignment vertical="center" shrinkToFit="1"/>
    </xf>
    <xf numFmtId="38" fontId="6" fillId="0" borderId="17" xfId="2" applyFont="1" applyFill="1" applyBorder="1" applyAlignment="1">
      <alignment vertical="center" shrinkToFit="1"/>
    </xf>
    <xf numFmtId="38" fontId="6" fillId="0" borderId="9" xfId="2" applyFont="1" applyFill="1" applyBorder="1" applyAlignment="1">
      <alignment vertical="center" shrinkToFit="1"/>
    </xf>
    <xf numFmtId="38" fontId="6" fillId="0" borderId="18" xfId="2" applyFont="1" applyFill="1" applyBorder="1" applyAlignment="1">
      <alignment vertical="center" shrinkToFit="1"/>
    </xf>
    <xf numFmtId="38" fontId="6" fillId="0" borderId="19" xfId="2" applyFont="1" applyFill="1" applyBorder="1" applyAlignment="1">
      <alignment vertical="center" shrinkToFit="1"/>
    </xf>
    <xf numFmtId="38" fontId="6" fillId="0" borderId="20" xfId="2" applyFont="1" applyFill="1" applyBorder="1" applyAlignment="1">
      <alignment vertical="center" shrinkToFit="1"/>
    </xf>
    <xf numFmtId="38" fontId="6" fillId="0" borderId="21" xfId="2" applyFont="1" applyFill="1" applyBorder="1" applyAlignment="1">
      <alignment vertical="center" shrinkToFit="1"/>
    </xf>
    <xf numFmtId="38" fontId="6" fillId="0" borderId="22" xfId="2" applyFont="1" applyFill="1" applyBorder="1" applyAlignment="1">
      <alignment vertical="center" shrinkToFit="1"/>
    </xf>
    <xf numFmtId="38" fontId="6" fillId="0" borderId="23" xfId="2" applyFont="1" applyFill="1" applyBorder="1" applyAlignment="1">
      <alignment vertical="center" shrinkToFit="1"/>
    </xf>
    <xf numFmtId="38" fontId="6" fillId="0" borderId="24" xfId="2" applyFont="1" applyFill="1" applyBorder="1" applyAlignment="1">
      <alignment vertical="center" shrinkToFit="1"/>
    </xf>
    <xf numFmtId="38" fontId="6" fillId="0" borderId="25" xfId="2" applyFont="1" applyFill="1" applyBorder="1" applyAlignment="1">
      <alignment vertical="center" shrinkToFit="1"/>
    </xf>
    <xf numFmtId="38" fontId="7" fillId="0" borderId="0" xfId="2" applyFont="1" applyFill="1" applyBorder="1" applyAlignment="1">
      <alignment vertical="center"/>
    </xf>
    <xf numFmtId="38" fontId="7" fillId="0" borderId="0" xfId="2" applyFont="1" applyFill="1"/>
    <xf numFmtId="38" fontId="7" fillId="0" borderId="0" xfId="2" applyFont="1" applyFill="1" applyAlignment="1">
      <alignment vertical="center"/>
    </xf>
    <xf numFmtId="38" fontId="6" fillId="0" borderId="0" xfId="2" applyFont="1" applyFill="1"/>
    <xf numFmtId="38" fontId="6" fillId="0" borderId="15" xfId="2" applyFont="1" applyFill="1" applyBorder="1" applyAlignment="1">
      <alignment vertical="center"/>
    </xf>
    <xf numFmtId="38" fontId="6" fillId="0" borderId="26" xfId="2" applyFont="1" applyFill="1" applyBorder="1" applyAlignment="1">
      <alignment horizontal="distributed" vertical="center"/>
    </xf>
    <xf numFmtId="38" fontId="6" fillId="0" borderId="16" xfId="2" applyFont="1" applyFill="1" applyBorder="1" applyAlignment="1">
      <alignment vertical="center"/>
    </xf>
    <xf numFmtId="38" fontId="6" fillId="0" borderId="27" xfId="2" applyFont="1" applyFill="1" applyBorder="1" applyAlignment="1">
      <alignment horizontal="right" vertical="center"/>
    </xf>
    <xf numFmtId="38" fontId="6" fillId="0" borderId="28" xfId="2" applyFont="1" applyFill="1" applyBorder="1" applyAlignment="1">
      <alignment vertical="center"/>
    </xf>
    <xf numFmtId="38" fontId="10" fillId="0" borderId="0" xfId="2" applyFont="1" applyFill="1"/>
    <xf numFmtId="38" fontId="6" fillId="0" borderId="29" xfId="2" applyFont="1" applyFill="1" applyBorder="1" applyAlignment="1">
      <alignment vertical="center"/>
    </xf>
    <xf numFmtId="38" fontId="10" fillId="0" borderId="0" xfId="2" applyFont="1" applyFill="1" applyBorder="1" applyAlignment="1">
      <alignment horizontal="centerContinuous" vertical="center"/>
    </xf>
    <xf numFmtId="38" fontId="10" fillId="0" borderId="30" xfId="2" applyFont="1" applyFill="1" applyBorder="1" applyAlignment="1">
      <alignment horizontal="centerContinuous" vertical="center"/>
    </xf>
    <xf numFmtId="38" fontId="6" fillId="0" borderId="31" xfId="2" applyFont="1" applyFill="1" applyBorder="1" applyAlignment="1">
      <alignment vertical="center"/>
    </xf>
    <xf numFmtId="38" fontId="10" fillId="0" borderId="15" xfId="2" applyFont="1" applyFill="1" applyBorder="1" applyAlignment="1">
      <alignment horizontal="centerContinuous" vertical="center"/>
    </xf>
    <xf numFmtId="38" fontId="10" fillId="0" borderId="26" xfId="2" applyFont="1" applyFill="1" applyBorder="1" applyAlignment="1">
      <alignment horizontal="centerContinuous" vertical="center"/>
    </xf>
    <xf numFmtId="38" fontId="6" fillId="0" borderId="32" xfId="2" applyFont="1" applyFill="1" applyBorder="1" applyAlignment="1">
      <alignment horizontal="centerContinuous" vertical="center"/>
    </xf>
    <xf numFmtId="38" fontId="6" fillId="0" borderId="33" xfId="2" applyFont="1" applyFill="1" applyBorder="1" applyAlignment="1">
      <alignment horizontal="centerContinuous" vertical="center"/>
    </xf>
    <xf numFmtId="38" fontId="6" fillId="0" borderId="34" xfId="2" applyFont="1" applyFill="1" applyBorder="1" applyAlignment="1">
      <alignment horizontal="centerContinuous" vertical="center"/>
    </xf>
    <xf numFmtId="38" fontId="7" fillId="0" borderId="0" xfId="2" applyFont="1" applyFill="1" applyBorder="1" applyAlignment="1">
      <alignment horizontal="centerContinuous" vertical="center"/>
    </xf>
    <xf numFmtId="38" fontId="7" fillId="0" borderId="0" xfId="2" applyFont="1" applyFill="1" applyBorder="1"/>
    <xf numFmtId="38" fontId="6" fillId="0" borderId="35" xfId="2" applyFont="1" applyFill="1" applyBorder="1" applyAlignment="1">
      <alignment horizontal="right" vertical="center"/>
    </xf>
    <xf numFmtId="9" fontId="6" fillId="0" borderId="36" xfId="2" applyNumberFormat="1" applyFont="1" applyFill="1" applyBorder="1" applyAlignment="1">
      <alignment horizontal="center" vertical="center"/>
    </xf>
    <xf numFmtId="178" fontId="6" fillId="0" borderId="9" xfId="2" applyNumberFormat="1" applyFont="1" applyFill="1" applyBorder="1" applyAlignment="1">
      <alignment horizontal="right" vertical="center" shrinkToFit="1"/>
    </xf>
    <xf numFmtId="178" fontId="6" fillId="0" borderId="18" xfId="2" applyNumberFormat="1" applyFont="1" applyFill="1" applyBorder="1" applyAlignment="1">
      <alignment horizontal="right" vertical="center" shrinkToFit="1"/>
    </xf>
    <xf numFmtId="177" fontId="6" fillId="0" borderId="37" xfId="2" applyNumberFormat="1" applyFont="1" applyFill="1" applyBorder="1" applyAlignment="1">
      <alignment vertical="center" shrinkToFit="1"/>
    </xf>
    <xf numFmtId="177" fontId="6" fillId="0" borderId="13" xfId="2" applyNumberFormat="1" applyFont="1" applyFill="1" applyBorder="1" applyAlignment="1">
      <alignment vertical="center" shrinkToFit="1"/>
    </xf>
    <xf numFmtId="38" fontId="11" fillId="0" borderId="0" xfId="2" applyFont="1" applyFill="1" applyBorder="1" applyAlignment="1">
      <alignment vertical="center"/>
    </xf>
    <xf numFmtId="38" fontId="8" fillId="0" borderId="0" xfId="2" applyFont="1" applyFill="1" applyBorder="1" applyAlignment="1">
      <alignment horizontal="center"/>
    </xf>
    <xf numFmtId="0" fontId="8" fillId="0" borderId="38" xfId="0" applyFont="1" applyBorder="1" applyAlignment="1">
      <alignment vertical="center"/>
    </xf>
    <xf numFmtId="0" fontId="8" fillId="0" borderId="39" xfId="0" applyFont="1" applyBorder="1" applyAlignment="1">
      <alignment vertical="center"/>
    </xf>
    <xf numFmtId="0" fontId="8" fillId="0" borderId="40" xfId="0" applyFont="1" applyBorder="1" applyAlignment="1">
      <alignment vertical="center"/>
    </xf>
    <xf numFmtId="0" fontId="8" fillId="0" borderId="41" xfId="0" applyFont="1" applyBorder="1" applyAlignment="1">
      <alignment vertical="center"/>
    </xf>
    <xf numFmtId="0" fontId="8" fillId="0" borderId="42" xfId="0" applyFont="1" applyBorder="1" applyAlignment="1">
      <alignment vertical="center"/>
    </xf>
    <xf numFmtId="0" fontId="8" fillId="0" borderId="43" xfId="0" applyFont="1" applyBorder="1" applyAlignment="1">
      <alignment vertical="center"/>
    </xf>
    <xf numFmtId="38" fontId="6" fillId="0" borderId="0" xfId="2" applyFont="1" applyFill="1" applyAlignment="1">
      <alignment horizontal="right"/>
    </xf>
    <xf numFmtId="38" fontId="11" fillId="0" borderId="0" xfId="2" applyFont="1" applyFill="1"/>
    <xf numFmtId="38" fontId="6" fillId="0" borderId="28" xfId="2" applyFont="1" applyFill="1" applyBorder="1" applyAlignment="1">
      <alignment vertical="center"/>
    </xf>
    <xf numFmtId="0" fontId="0" fillId="0" borderId="1" xfId="0" applyBorder="1" applyAlignment="1">
      <alignment horizontal="center" vertical="center"/>
    </xf>
    <xf numFmtId="0" fontId="0" fillId="0" borderId="10" xfId="0" applyBorder="1" applyAlignment="1">
      <alignment horizontal="left" vertical="center" wrapText="1"/>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38" fontId="9" fillId="0" borderId="0" xfId="2" applyFont="1" applyFill="1" applyAlignment="1">
      <alignment horizontal="center" vertical="center"/>
    </xf>
    <xf numFmtId="38" fontId="6" fillId="0" borderId="53" xfId="2" applyFont="1" applyFill="1" applyBorder="1" applyAlignment="1">
      <alignment horizontal="center" vertical="center" wrapText="1"/>
    </xf>
    <xf numFmtId="38" fontId="6" fillId="0" borderId="56" xfId="2" applyFont="1" applyFill="1" applyBorder="1" applyAlignment="1">
      <alignment horizontal="center" vertical="center" wrapText="1"/>
    </xf>
    <xf numFmtId="38" fontId="6" fillId="0" borderId="54" xfId="2" applyFont="1" applyFill="1" applyBorder="1" applyAlignment="1">
      <alignment horizontal="center" vertical="center" wrapText="1"/>
    </xf>
    <xf numFmtId="38" fontId="6" fillId="0" borderId="9" xfId="2" applyFont="1" applyFill="1" applyBorder="1" applyAlignment="1">
      <alignment horizontal="center" vertical="center" wrapText="1"/>
    </xf>
    <xf numFmtId="38" fontId="6" fillId="0" borderId="10" xfId="2" applyFont="1" applyFill="1" applyBorder="1" applyAlignment="1">
      <alignment horizontal="center" vertical="center" wrapText="1"/>
    </xf>
    <xf numFmtId="38" fontId="5" fillId="0" borderId="13" xfId="2" applyFont="1" applyFill="1" applyBorder="1" applyAlignment="1">
      <alignment vertical="center" wrapText="1"/>
    </xf>
    <xf numFmtId="38" fontId="6" fillId="0" borderId="18" xfId="2" applyFont="1" applyFill="1" applyBorder="1" applyAlignment="1">
      <alignment horizontal="center" vertical="center"/>
    </xf>
    <xf numFmtId="38" fontId="6" fillId="0" borderId="52" xfId="2" applyFont="1" applyFill="1" applyBorder="1" applyAlignment="1">
      <alignment horizontal="center" vertical="center"/>
    </xf>
    <xf numFmtId="38" fontId="5" fillId="0" borderId="37" xfId="2" applyFont="1" applyFill="1" applyBorder="1" applyAlignment="1">
      <alignment vertical="center"/>
    </xf>
    <xf numFmtId="38" fontId="8" fillId="0" borderId="0" xfId="2" applyFont="1" applyFill="1" applyBorder="1" applyAlignment="1">
      <alignment horizontal="center"/>
    </xf>
    <xf numFmtId="38" fontId="6" fillId="0" borderId="59" xfId="2" applyFont="1" applyFill="1" applyBorder="1" applyAlignment="1">
      <alignment horizontal="center" vertical="center"/>
    </xf>
    <xf numFmtId="38" fontId="6" fillId="0" borderId="60" xfId="2" applyFont="1" applyFill="1" applyBorder="1" applyAlignment="1">
      <alignment horizontal="center" vertical="center"/>
    </xf>
    <xf numFmtId="38" fontId="6" fillId="0" borderId="21" xfId="2" applyFont="1" applyFill="1" applyBorder="1" applyAlignment="1">
      <alignment horizontal="center" vertical="center"/>
    </xf>
    <xf numFmtId="38" fontId="6" fillId="0" borderId="61" xfId="2" applyFont="1" applyFill="1" applyBorder="1" applyAlignment="1">
      <alignment horizontal="center" vertical="center"/>
    </xf>
    <xf numFmtId="38" fontId="6" fillId="0" borderId="1" xfId="2" applyFont="1" applyFill="1" applyBorder="1" applyAlignment="1">
      <alignment horizontal="center" vertical="center"/>
    </xf>
    <xf numFmtId="38" fontId="6" fillId="0" borderId="17" xfId="2" applyFont="1" applyFill="1" applyBorder="1" applyAlignment="1">
      <alignment horizontal="center" vertical="center"/>
    </xf>
    <xf numFmtId="0" fontId="6" fillId="0" borderId="62" xfId="0" applyFont="1" applyBorder="1" applyAlignment="1">
      <alignment horizontal="center" vertical="center"/>
    </xf>
    <xf numFmtId="0" fontId="6" fillId="0" borderId="39" xfId="0" applyFont="1" applyBorder="1" applyAlignment="1">
      <alignment horizontal="center" vertical="center"/>
    </xf>
    <xf numFmtId="0" fontId="6" fillId="0" borderId="63" xfId="0" applyFont="1" applyBorder="1" applyAlignment="1">
      <alignment horizontal="center" vertical="center"/>
    </xf>
    <xf numFmtId="0" fontId="6" fillId="0" borderId="64" xfId="0" applyFont="1" applyBorder="1" applyAlignment="1">
      <alignment horizontal="center" vertical="center" shrinkToFit="1"/>
    </xf>
    <xf numFmtId="0" fontId="6" fillId="0" borderId="42" xfId="0" applyFont="1" applyBorder="1" applyAlignment="1">
      <alignment horizontal="center" vertical="center" shrinkToFit="1"/>
    </xf>
    <xf numFmtId="0" fontId="6" fillId="0" borderId="65" xfId="0" applyFont="1" applyBorder="1" applyAlignment="1">
      <alignment horizontal="center" vertical="center" shrinkToFit="1"/>
    </xf>
    <xf numFmtId="38" fontId="6" fillId="0" borderId="53" xfId="2" applyFont="1" applyFill="1" applyBorder="1" applyAlignment="1">
      <alignment horizontal="center" vertical="center" textRotation="255"/>
    </xf>
    <xf numFmtId="38" fontId="6" fillId="0" borderId="54" xfId="2" applyFont="1" applyFill="1" applyBorder="1" applyAlignment="1">
      <alignment horizontal="center" vertical="center" textRotation="255"/>
    </xf>
    <xf numFmtId="38" fontId="6" fillId="0" borderId="55" xfId="2" applyFont="1" applyFill="1" applyBorder="1" applyAlignment="1">
      <alignment horizontal="center" vertical="center" textRotation="255"/>
    </xf>
    <xf numFmtId="38" fontId="6" fillId="0" borderId="56" xfId="2" applyFont="1" applyFill="1" applyBorder="1" applyAlignment="1">
      <alignment horizontal="center" vertical="center" textRotation="255"/>
    </xf>
    <xf numFmtId="38" fontId="6" fillId="0" borderId="57" xfId="2" applyFont="1" applyFill="1" applyBorder="1" applyAlignment="1">
      <alignment horizontal="center" vertical="center" textRotation="255"/>
    </xf>
    <xf numFmtId="38" fontId="6" fillId="0" borderId="49" xfId="2" applyFont="1" applyFill="1" applyBorder="1" applyAlignment="1">
      <alignment horizontal="center" vertical="center"/>
    </xf>
    <xf numFmtId="38" fontId="6" fillId="0" borderId="50" xfId="2" applyFont="1" applyFill="1" applyBorder="1" applyAlignment="1">
      <alignment horizontal="center" vertical="center"/>
    </xf>
    <xf numFmtId="38" fontId="6" fillId="0" borderId="51" xfId="2" applyFont="1" applyFill="1" applyBorder="1" applyAlignment="1">
      <alignment horizontal="center" vertical="center"/>
    </xf>
    <xf numFmtId="38" fontId="10" fillId="0" borderId="53" xfId="2" applyFont="1" applyFill="1" applyBorder="1" applyAlignment="1">
      <alignment horizontal="center" vertical="distributed" textRotation="255" justifyLastLine="1"/>
    </xf>
    <xf numFmtId="38" fontId="10" fillId="0" borderId="56" xfId="2" applyFont="1" applyFill="1" applyBorder="1" applyAlignment="1">
      <alignment horizontal="center" vertical="distributed" textRotation="255" justifyLastLine="1"/>
    </xf>
    <xf numFmtId="38" fontId="10" fillId="0" borderId="57" xfId="2" applyFont="1" applyFill="1" applyBorder="1" applyAlignment="1">
      <alignment horizontal="center" vertical="distributed" textRotation="255" justifyLastLine="1"/>
    </xf>
    <xf numFmtId="38" fontId="6" fillId="0" borderId="41" xfId="2" applyFont="1" applyFill="1" applyBorder="1" applyAlignment="1">
      <alignment vertical="center"/>
    </xf>
    <xf numFmtId="38" fontId="6" fillId="0" borderId="42" xfId="2" applyFont="1" applyFill="1" applyBorder="1" applyAlignment="1">
      <alignment vertical="center"/>
    </xf>
    <xf numFmtId="38" fontId="6" fillId="0" borderId="47" xfId="2" applyFont="1" applyFill="1" applyBorder="1" applyAlignment="1">
      <alignment vertical="center"/>
    </xf>
    <xf numFmtId="38" fontId="6" fillId="0" borderId="58" xfId="2" applyFont="1" applyFill="1" applyBorder="1" applyAlignment="1">
      <alignment vertical="center"/>
    </xf>
    <xf numFmtId="38" fontId="6" fillId="0" borderId="36" xfId="2" applyFont="1" applyFill="1" applyBorder="1" applyAlignment="1">
      <alignment vertical="center"/>
    </xf>
    <xf numFmtId="38" fontId="6" fillId="0" borderId="28" xfId="2" applyFont="1" applyFill="1" applyBorder="1" applyAlignment="1">
      <alignment vertical="center"/>
    </xf>
    <xf numFmtId="38" fontId="6" fillId="0" borderId="41" xfId="2" applyFont="1" applyFill="1" applyBorder="1" applyAlignment="1">
      <alignment horizontal="left" vertical="center" wrapText="1"/>
    </xf>
    <xf numFmtId="38" fontId="6" fillId="0" borderId="42" xfId="2" applyFont="1" applyFill="1" applyBorder="1" applyAlignment="1">
      <alignment horizontal="left" vertical="center" wrapText="1"/>
    </xf>
    <xf numFmtId="38" fontId="6" fillId="0" borderId="47" xfId="2" applyFont="1" applyFill="1" applyBorder="1" applyAlignment="1">
      <alignment horizontal="left" vertical="center" wrapText="1"/>
    </xf>
    <xf numFmtId="38" fontId="6" fillId="0" borderId="11" xfId="2" applyFont="1" applyFill="1" applyBorder="1" applyAlignment="1">
      <alignment horizontal="left" vertical="center" shrinkToFit="1"/>
    </xf>
    <xf numFmtId="38" fontId="6" fillId="0" borderId="14" xfId="2" applyFont="1" applyFill="1" applyBorder="1" applyAlignment="1">
      <alignment horizontal="left" vertical="center" shrinkToFit="1"/>
    </xf>
    <xf numFmtId="38" fontId="6" fillId="0" borderId="48" xfId="2" applyFont="1" applyFill="1" applyBorder="1" applyAlignment="1">
      <alignment horizontal="left" vertical="center" shrinkToFit="1"/>
    </xf>
  </cellXfs>
  <cellStyles count="3">
    <cellStyle name="パーセント" xfId="1" builtinId="5"/>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933450</xdr:colOff>
      <xdr:row>1</xdr:row>
      <xdr:rowOff>9525</xdr:rowOff>
    </xdr:from>
    <xdr:to>
      <xdr:col>6</xdr:col>
      <xdr:colOff>180975</xdr:colOff>
      <xdr:row>4</xdr:row>
      <xdr:rowOff>47625</xdr:rowOff>
    </xdr:to>
    <xdr:sp macro="" textlink="">
      <xdr:nvSpPr>
        <xdr:cNvPr id="4097" name="AutoShape 1"/>
        <xdr:cNvSpPr>
          <a:spLocks noChangeArrowheads="1"/>
        </xdr:cNvSpPr>
      </xdr:nvSpPr>
      <xdr:spPr bwMode="auto">
        <a:xfrm>
          <a:off x="4057650" y="180975"/>
          <a:ext cx="3257550" cy="647700"/>
        </a:xfrm>
        <a:prstGeom prst="wedgeRoundRectCallout">
          <a:avLst>
            <a:gd name="adj1" fmla="val -53509"/>
            <a:gd name="adj2" fmla="val 158824"/>
            <a:gd name="adj3" fmla="val 16667"/>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工事請負契約書の内訳書から、諸経費及び消費税が含まれていない金額を転記する。</a:t>
          </a:r>
        </a:p>
      </xdr:txBody>
    </xdr:sp>
    <xdr:clientData/>
  </xdr:twoCellAnchor>
  <xdr:twoCellAnchor>
    <xdr:from>
      <xdr:col>6</xdr:col>
      <xdr:colOff>323850</xdr:colOff>
      <xdr:row>1</xdr:row>
      <xdr:rowOff>85725</xdr:rowOff>
    </xdr:from>
    <xdr:to>
      <xdr:col>8</xdr:col>
      <xdr:colOff>342900</xdr:colOff>
      <xdr:row>6</xdr:row>
      <xdr:rowOff>123825</xdr:rowOff>
    </xdr:to>
    <xdr:sp macro="" textlink="">
      <xdr:nvSpPr>
        <xdr:cNvPr id="4098" name="AutoShape 2"/>
        <xdr:cNvSpPr>
          <a:spLocks noChangeArrowheads="1"/>
        </xdr:cNvSpPr>
      </xdr:nvSpPr>
      <xdr:spPr bwMode="auto">
        <a:xfrm>
          <a:off x="7458075" y="257175"/>
          <a:ext cx="2905125" cy="962025"/>
        </a:xfrm>
        <a:prstGeom prst="wedgeRoundRectCallout">
          <a:avLst>
            <a:gd name="adj1" fmla="val -61477"/>
            <a:gd name="adj2" fmla="val 143069"/>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(56,604,324÷849,076,700)×26,069,270＝1,737,927(四捨五入)　　　四捨五入した結果、全体で端数が生じた場合は、対象外工事費で調整する。</a:t>
          </a:r>
        </a:p>
      </xdr:txBody>
    </xdr:sp>
    <xdr:clientData/>
  </xdr:twoCellAnchor>
  <xdr:twoCellAnchor>
    <xdr:from>
      <xdr:col>3</xdr:col>
      <xdr:colOff>962025</xdr:colOff>
      <xdr:row>41</xdr:row>
      <xdr:rowOff>161925</xdr:rowOff>
    </xdr:from>
    <xdr:to>
      <xdr:col>5</xdr:col>
      <xdr:colOff>904875</xdr:colOff>
      <xdr:row>43</xdr:row>
      <xdr:rowOff>133350</xdr:rowOff>
    </xdr:to>
    <xdr:sp macro="" textlink="">
      <xdr:nvSpPr>
        <xdr:cNvPr id="4099" name="AutoShape 3"/>
        <xdr:cNvSpPr>
          <a:spLocks noChangeArrowheads="1"/>
        </xdr:cNvSpPr>
      </xdr:nvSpPr>
      <xdr:spPr bwMode="auto">
        <a:xfrm>
          <a:off x="4086225" y="7886700"/>
          <a:ext cx="2638425" cy="314325"/>
        </a:xfrm>
        <a:prstGeom prst="wedgeRoundRectCallout">
          <a:avLst>
            <a:gd name="adj1" fmla="val -181"/>
            <a:gd name="adj2" fmla="val -101514"/>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※２参照 (56,604,324÷849,076,700)</a:t>
          </a:r>
        </a:p>
      </xdr:txBody>
    </xdr:sp>
    <xdr:clientData/>
  </xdr:twoCellAnchor>
  <xdr:twoCellAnchor>
    <xdr:from>
      <xdr:col>6</xdr:col>
      <xdr:colOff>552450</xdr:colOff>
      <xdr:row>42</xdr:row>
      <xdr:rowOff>9525</xdr:rowOff>
    </xdr:from>
    <xdr:to>
      <xdr:col>8</xdr:col>
      <xdr:colOff>1123950</xdr:colOff>
      <xdr:row>44</xdr:row>
      <xdr:rowOff>123825</xdr:rowOff>
    </xdr:to>
    <xdr:sp macro="" textlink="">
      <xdr:nvSpPr>
        <xdr:cNvPr id="4100" name="AutoShape 4"/>
        <xdr:cNvSpPr>
          <a:spLocks noChangeArrowheads="1"/>
        </xdr:cNvSpPr>
      </xdr:nvSpPr>
      <xdr:spPr bwMode="auto">
        <a:xfrm>
          <a:off x="7686675" y="7905750"/>
          <a:ext cx="3457575" cy="457200"/>
        </a:xfrm>
        <a:prstGeom prst="wedgeRoundRectCallout">
          <a:avLst>
            <a:gd name="adj1" fmla="val 8403"/>
            <a:gd name="adj2" fmla="val -79167"/>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E欄で算出された金額を、「面積事業費按分表」の100％事業費の計欄(右端1列)に転記する。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66675</xdr:colOff>
      <xdr:row>15</xdr:row>
      <xdr:rowOff>66675</xdr:rowOff>
    </xdr:from>
    <xdr:to>
      <xdr:col>14</xdr:col>
      <xdr:colOff>142875</xdr:colOff>
      <xdr:row>17</xdr:row>
      <xdr:rowOff>0</xdr:rowOff>
    </xdr:to>
    <xdr:sp macro="" textlink="">
      <xdr:nvSpPr>
        <xdr:cNvPr id="11436" name="AutoShape 1"/>
        <xdr:cNvSpPr>
          <a:spLocks/>
        </xdr:cNvSpPr>
      </xdr:nvSpPr>
      <xdr:spPr bwMode="auto">
        <a:xfrm>
          <a:off x="13287375" y="6553200"/>
          <a:ext cx="76200" cy="828675"/>
        </a:xfrm>
        <a:prstGeom prst="rightBrace">
          <a:avLst>
            <a:gd name="adj1" fmla="val 90625"/>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38100</xdr:colOff>
      <xdr:row>12</xdr:row>
      <xdr:rowOff>47625</xdr:rowOff>
    </xdr:from>
    <xdr:to>
      <xdr:col>14</xdr:col>
      <xdr:colOff>171450</xdr:colOff>
      <xdr:row>14</xdr:row>
      <xdr:rowOff>0</xdr:rowOff>
    </xdr:to>
    <xdr:sp macro="" textlink="">
      <xdr:nvSpPr>
        <xdr:cNvPr id="11437" name="AutoShape 2"/>
        <xdr:cNvSpPr>
          <a:spLocks/>
        </xdr:cNvSpPr>
      </xdr:nvSpPr>
      <xdr:spPr bwMode="auto">
        <a:xfrm>
          <a:off x="13258800" y="5191125"/>
          <a:ext cx="133350" cy="847725"/>
        </a:xfrm>
        <a:prstGeom prst="rightBrace">
          <a:avLst>
            <a:gd name="adj1" fmla="val 52976"/>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190500</xdr:colOff>
      <xdr:row>11</xdr:row>
      <xdr:rowOff>257175</xdr:rowOff>
    </xdr:from>
    <xdr:to>
      <xdr:col>16</xdr:col>
      <xdr:colOff>571500</xdr:colOff>
      <xdr:row>12</xdr:row>
      <xdr:rowOff>219075</xdr:rowOff>
    </xdr:to>
    <xdr:sp macro="" textlink="">
      <xdr:nvSpPr>
        <xdr:cNvPr id="11267" name="AutoShape 3"/>
        <xdr:cNvSpPr>
          <a:spLocks noChangeArrowheads="1"/>
        </xdr:cNvSpPr>
      </xdr:nvSpPr>
      <xdr:spPr bwMode="auto">
        <a:xfrm>
          <a:off x="13411200" y="4953000"/>
          <a:ext cx="1800225" cy="409575"/>
        </a:xfrm>
        <a:prstGeom prst="wedgeRoundRectCallout">
          <a:avLst>
            <a:gd name="adj1" fmla="val -51407"/>
            <a:gd name="adj2" fmla="val 112500"/>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「22費目別内訳書」のD欄から転記</a:t>
          </a:r>
        </a:p>
      </xdr:txBody>
    </xdr:sp>
    <xdr:clientData/>
  </xdr:twoCellAnchor>
  <xdr:twoCellAnchor>
    <xdr:from>
      <xdr:col>13</xdr:col>
      <xdr:colOff>304800</xdr:colOff>
      <xdr:row>0</xdr:row>
      <xdr:rowOff>257175</xdr:rowOff>
    </xdr:from>
    <xdr:to>
      <xdr:col>13</xdr:col>
      <xdr:colOff>1085850</xdr:colOff>
      <xdr:row>1</xdr:row>
      <xdr:rowOff>200025</xdr:rowOff>
    </xdr:to>
    <xdr:sp macro="" textlink="">
      <xdr:nvSpPr>
        <xdr:cNvPr id="11268" name="Rectangle 4"/>
        <xdr:cNvSpPr>
          <a:spLocks noChangeArrowheads="1"/>
        </xdr:cNvSpPr>
      </xdr:nvSpPr>
      <xdr:spPr bwMode="auto">
        <a:xfrm>
          <a:off x="12372975" y="257175"/>
          <a:ext cx="781050" cy="304800"/>
        </a:xfrm>
        <a:prstGeom prst="rect">
          <a:avLst/>
        </a:prstGeom>
        <a:solidFill>
          <a:srgbClr xmlns:mc="http://schemas.openxmlformats.org/markup-compatibility/2006" xmlns:a14="http://schemas.microsoft.com/office/drawing/2010/main" val="FFFFFF" mc:Ignorable="a14" a14:legacySpreadsheetColorIndex="65"/>
        </a:solidFill>
        <a:ln w="38100" cmpd="dbl"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36576" bIns="0" anchor="ctr" anchorCtr="0" upright="1"/>
        <a:lstStyle/>
        <a:p>
          <a:pPr algn="ctr" rtl="0">
            <a:defRPr sz="1000"/>
          </a:pPr>
          <a:r>
            <a:rPr lang="ja-JP" altLang="en-US" sz="1400" b="0" i="0" u="none" strike="noStrike" baseline="0">
              <a:solidFill>
                <a:srgbClr val="000000"/>
              </a:solidFill>
              <a:latin typeface="ＭＳ Ｐゴシック"/>
              <a:ea typeface="ＭＳ Ｐゴシック"/>
            </a:rPr>
            <a:t>様式例</a:t>
          </a:r>
        </a:p>
      </xdr:txBody>
    </xdr:sp>
    <xdr:clientData/>
  </xdr:twoCellAnchor>
  <xdr:twoCellAnchor>
    <xdr:from>
      <xdr:col>5</xdr:col>
      <xdr:colOff>38100</xdr:colOff>
      <xdr:row>12</xdr:row>
      <xdr:rowOff>85725</xdr:rowOff>
    </xdr:from>
    <xdr:to>
      <xdr:col>6</xdr:col>
      <xdr:colOff>0</xdr:colOff>
      <xdr:row>12</xdr:row>
      <xdr:rowOff>381000</xdr:rowOff>
    </xdr:to>
    <xdr:sp macro="" textlink="">
      <xdr:nvSpPr>
        <xdr:cNvPr id="11440" name="AutoShape 5"/>
        <xdr:cNvSpPr>
          <a:spLocks noChangeArrowheads="1"/>
        </xdr:cNvSpPr>
      </xdr:nvSpPr>
      <xdr:spPr bwMode="auto">
        <a:xfrm>
          <a:off x="1971675" y="5229225"/>
          <a:ext cx="1228725" cy="295275"/>
        </a:xfrm>
        <a:prstGeom prst="roundRect">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47625</xdr:colOff>
      <xdr:row>14</xdr:row>
      <xdr:rowOff>66675</xdr:rowOff>
    </xdr:from>
    <xdr:to>
      <xdr:col>6</xdr:col>
      <xdr:colOff>0</xdr:colOff>
      <xdr:row>14</xdr:row>
      <xdr:rowOff>352425</xdr:rowOff>
    </xdr:to>
    <xdr:sp macro="" textlink="">
      <xdr:nvSpPr>
        <xdr:cNvPr id="11441" name="AutoShape 6"/>
        <xdr:cNvSpPr>
          <a:spLocks noChangeArrowheads="1"/>
        </xdr:cNvSpPr>
      </xdr:nvSpPr>
      <xdr:spPr bwMode="auto">
        <a:xfrm>
          <a:off x="1981200" y="6105525"/>
          <a:ext cx="1219200" cy="285750"/>
        </a:xfrm>
        <a:prstGeom prst="roundRect">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47625</xdr:colOff>
      <xdr:row>15</xdr:row>
      <xdr:rowOff>76200</xdr:rowOff>
    </xdr:from>
    <xdr:to>
      <xdr:col>6</xdr:col>
      <xdr:colOff>0</xdr:colOff>
      <xdr:row>15</xdr:row>
      <xdr:rowOff>371475</xdr:rowOff>
    </xdr:to>
    <xdr:sp macro="" textlink="">
      <xdr:nvSpPr>
        <xdr:cNvPr id="11442" name="AutoShape 7"/>
        <xdr:cNvSpPr>
          <a:spLocks noChangeArrowheads="1"/>
        </xdr:cNvSpPr>
      </xdr:nvSpPr>
      <xdr:spPr bwMode="auto">
        <a:xfrm>
          <a:off x="1981200" y="6562725"/>
          <a:ext cx="1219200" cy="295275"/>
        </a:xfrm>
        <a:prstGeom prst="roundRect">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28575</xdr:colOff>
      <xdr:row>17</xdr:row>
      <xdr:rowOff>85725</xdr:rowOff>
    </xdr:from>
    <xdr:to>
      <xdr:col>5</xdr:col>
      <xdr:colOff>1257300</xdr:colOff>
      <xdr:row>17</xdr:row>
      <xdr:rowOff>390525</xdr:rowOff>
    </xdr:to>
    <xdr:sp macro="" textlink="">
      <xdr:nvSpPr>
        <xdr:cNvPr id="11443" name="AutoShape 8"/>
        <xdr:cNvSpPr>
          <a:spLocks noChangeArrowheads="1"/>
        </xdr:cNvSpPr>
      </xdr:nvSpPr>
      <xdr:spPr bwMode="auto">
        <a:xfrm>
          <a:off x="1962150" y="7467600"/>
          <a:ext cx="1228725" cy="304800"/>
        </a:xfrm>
        <a:prstGeom prst="roundRect">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66675</xdr:colOff>
      <xdr:row>12</xdr:row>
      <xdr:rowOff>123825</xdr:rowOff>
    </xdr:from>
    <xdr:to>
      <xdr:col>5</xdr:col>
      <xdr:colOff>314325</xdr:colOff>
      <xdr:row>12</xdr:row>
      <xdr:rowOff>371475</xdr:rowOff>
    </xdr:to>
    <xdr:sp macro="" textlink="">
      <xdr:nvSpPr>
        <xdr:cNvPr id="11273" name="Oval 9"/>
        <xdr:cNvSpPr>
          <a:spLocks noChangeArrowheads="1"/>
        </xdr:cNvSpPr>
      </xdr:nvSpPr>
      <xdr:spPr bwMode="auto">
        <a:xfrm>
          <a:off x="2000250" y="5267325"/>
          <a:ext cx="247650" cy="247650"/>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3</a:t>
          </a:r>
        </a:p>
      </xdr:txBody>
    </xdr:sp>
    <xdr:clientData/>
  </xdr:twoCellAnchor>
  <xdr:twoCellAnchor>
    <xdr:from>
      <xdr:col>5</xdr:col>
      <xdr:colOff>114300</xdr:colOff>
      <xdr:row>14</xdr:row>
      <xdr:rowOff>66675</xdr:rowOff>
    </xdr:from>
    <xdr:to>
      <xdr:col>5</xdr:col>
      <xdr:colOff>342900</xdr:colOff>
      <xdr:row>14</xdr:row>
      <xdr:rowOff>295275</xdr:rowOff>
    </xdr:to>
    <xdr:sp macro="" textlink="">
      <xdr:nvSpPr>
        <xdr:cNvPr id="11274" name="Oval 10"/>
        <xdr:cNvSpPr>
          <a:spLocks noChangeArrowheads="1"/>
        </xdr:cNvSpPr>
      </xdr:nvSpPr>
      <xdr:spPr bwMode="auto">
        <a:xfrm>
          <a:off x="2047875" y="6105525"/>
          <a:ext cx="228600" cy="228600"/>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5</xdr:col>
      <xdr:colOff>114300</xdr:colOff>
      <xdr:row>15</xdr:row>
      <xdr:rowOff>104775</xdr:rowOff>
    </xdr:from>
    <xdr:to>
      <xdr:col>5</xdr:col>
      <xdr:colOff>314325</xdr:colOff>
      <xdr:row>15</xdr:row>
      <xdr:rowOff>314325</xdr:rowOff>
    </xdr:to>
    <xdr:sp macro="" textlink="">
      <xdr:nvSpPr>
        <xdr:cNvPr id="11275" name="Oval 11"/>
        <xdr:cNvSpPr>
          <a:spLocks noChangeArrowheads="1"/>
        </xdr:cNvSpPr>
      </xdr:nvSpPr>
      <xdr:spPr bwMode="auto">
        <a:xfrm>
          <a:off x="2047875" y="6591300"/>
          <a:ext cx="200025" cy="209550"/>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5</xdr:col>
      <xdr:colOff>104775</xdr:colOff>
      <xdr:row>17</xdr:row>
      <xdr:rowOff>142875</xdr:rowOff>
    </xdr:from>
    <xdr:to>
      <xdr:col>5</xdr:col>
      <xdr:colOff>279400</xdr:colOff>
      <xdr:row>17</xdr:row>
      <xdr:rowOff>368301</xdr:rowOff>
    </xdr:to>
    <xdr:sp macro="" textlink="">
      <xdr:nvSpPr>
        <xdr:cNvPr id="11276" name="Oval 12"/>
        <xdr:cNvSpPr>
          <a:spLocks noChangeArrowheads="1"/>
        </xdr:cNvSpPr>
      </xdr:nvSpPr>
      <xdr:spPr bwMode="auto">
        <a:xfrm>
          <a:off x="2060575" y="7521575"/>
          <a:ext cx="174625" cy="225426"/>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2</a:t>
          </a:r>
        </a:p>
      </xdr:txBody>
    </xdr:sp>
    <xdr:clientData/>
  </xdr:twoCellAnchor>
  <xdr:twoCellAnchor>
    <xdr:from>
      <xdr:col>4</xdr:col>
      <xdr:colOff>695325</xdr:colOff>
      <xdr:row>11</xdr:row>
      <xdr:rowOff>371475</xdr:rowOff>
    </xdr:from>
    <xdr:to>
      <xdr:col>6</xdr:col>
      <xdr:colOff>66675</xdr:colOff>
      <xdr:row>18</xdr:row>
      <xdr:rowOff>95250</xdr:rowOff>
    </xdr:to>
    <xdr:sp macro="" textlink="">
      <xdr:nvSpPr>
        <xdr:cNvPr id="11448" name="AutoShape 13"/>
        <xdr:cNvSpPr>
          <a:spLocks noChangeArrowheads="1"/>
        </xdr:cNvSpPr>
      </xdr:nvSpPr>
      <xdr:spPr bwMode="auto">
        <a:xfrm>
          <a:off x="1809750" y="5067300"/>
          <a:ext cx="1457325" cy="2857500"/>
        </a:xfrm>
        <a:prstGeom prst="roundRect">
          <a:avLst>
            <a:gd name="adj" fmla="val 16667"/>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1247775</xdr:colOff>
      <xdr:row>5</xdr:row>
      <xdr:rowOff>866775</xdr:rowOff>
    </xdr:from>
    <xdr:to>
      <xdr:col>8</xdr:col>
      <xdr:colOff>1209675</xdr:colOff>
      <xdr:row>5</xdr:row>
      <xdr:rowOff>1381125</xdr:rowOff>
    </xdr:to>
    <xdr:sp macro="" textlink="">
      <xdr:nvSpPr>
        <xdr:cNvPr id="11278" name="AutoShape 14"/>
        <xdr:cNvSpPr>
          <a:spLocks noChangeArrowheads="1"/>
        </xdr:cNvSpPr>
      </xdr:nvSpPr>
      <xdr:spPr bwMode="auto">
        <a:xfrm>
          <a:off x="4448175" y="2505075"/>
          <a:ext cx="2495550" cy="514350"/>
        </a:xfrm>
        <a:prstGeom prst="wedgeRoundRectCallout">
          <a:avLst>
            <a:gd name="adj1" fmla="val -101528"/>
            <a:gd name="adj2" fmla="val 629630"/>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「補助金算出表」（前頁）の事業費欄①～④に数字を転記</a:t>
          </a:r>
        </a:p>
      </xdr:txBody>
    </xdr:sp>
    <xdr:clientData/>
  </xdr:twoCellAnchor>
  <xdr:twoCellAnchor>
    <xdr:from>
      <xdr:col>14</xdr:col>
      <xdr:colOff>161925</xdr:colOff>
      <xdr:row>8</xdr:row>
      <xdr:rowOff>76200</xdr:rowOff>
    </xdr:from>
    <xdr:to>
      <xdr:col>16</xdr:col>
      <xdr:colOff>542925</xdr:colOff>
      <xdr:row>10</xdr:row>
      <xdr:rowOff>28575</xdr:rowOff>
    </xdr:to>
    <xdr:sp macro="" textlink="">
      <xdr:nvSpPr>
        <xdr:cNvPr id="11279" name="AutoShape 15"/>
        <xdr:cNvSpPr>
          <a:spLocks noChangeArrowheads="1"/>
        </xdr:cNvSpPr>
      </xdr:nvSpPr>
      <xdr:spPr bwMode="auto">
        <a:xfrm>
          <a:off x="13382625" y="3867150"/>
          <a:ext cx="1800225" cy="409575"/>
        </a:xfrm>
        <a:prstGeom prst="wedgeRoundRectCallout">
          <a:avLst>
            <a:gd name="adj1" fmla="val -56347"/>
            <a:gd name="adj2" fmla="val 108139"/>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面積は「36室別面積表」から転記</a:t>
          </a:r>
        </a:p>
      </xdr:txBody>
    </xdr:sp>
    <xdr:clientData/>
  </xdr:twoCellAnchor>
  <xdr:twoCellAnchor>
    <xdr:from>
      <xdr:col>9</xdr:col>
      <xdr:colOff>457200</xdr:colOff>
      <xdr:row>5</xdr:row>
      <xdr:rowOff>657225</xdr:rowOff>
    </xdr:from>
    <xdr:to>
      <xdr:col>11</xdr:col>
      <xdr:colOff>76200</xdr:colOff>
      <xdr:row>5</xdr:row>
      <xdr:rowOff>1190625</xdr:rowOff>
    </xdr:to>
    <xdr:sp macro="" textlink="">
      <xdr:nvSpPr>
        <xdr:cNvPr id="11280" name="AutoShape 16"/>
        <xdr:cNvSpPr>
          <a:spLocks noChangeArrowheads="1"/>
        </xdr:cNvSpPr>
      </xdr:nvSpPr>
      <xdr:spPr bwMode="auto">
        <a:xfrm>
          <a:off x="7458075" y="2295525"/>
          <a:ext cx="2152650" cy="533400"/>
        </a:xfrm>
        <a:prstGeom prst="wedgeRoundRectCallout">
          <a:avLst>
            <a:gd name="adj1" fmla="val 60620"/>
            <a:gd name="adj2" fmla="val 198213"/>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2,200.00㎡÷2,400.00㎡</a:t>
          </a:r>
        </a:p>
        <a:p>
          <a:pPr algn="l" rtl="0">
            <a:lnSpc>
              <a:spcPts val="1300"/>
            </a:lnSpc>
            <a:defRPr sz="1000"/>
          </a:pPr>
          <a:r>
            <a:rPr lang="ja-JP" altLang="en-US" sz="1200" b="0" i="0" u="none" strike="noStrike" baseline="0">
              <a:solidFill>
                <a:srgbClr val="000000"/>
              </a:solidFill>
              <a:latin typeface="ＭＳ Ｐゴシック"/>
              <a:ea typeface="ＭＳ Ｐゴシック"/>
            </a:rPr>
            <a:t>小数点以下８桁まで表記</a:t>
          </a:r>
        </a:p>
      </xdr:txBody>
    </xdr:sp>
    <xdr:clientData/>
  </xdr:twoCellAnchor>
  <xdr:twoCellAnchor>
    <xdr:from>
      <xdr:col>11</xdr:col>
      <xdr:colOff>85725</xdr:colOff>
      <xdr:row>4</xdr:row>
      <xdr:rowOff>333375</xdr:rowOff>
    </xdr:from>
    <xdr:to>
      <xdr:col>14</xdr:col>
      <xdr:colOff>314325</xdr:colOff>
      <xdr:row>5</xdr:row>
      <xdr:rowOff>1123950</xdr:rowOff>
    </xdr:to>
    <xdr:sp macro="" textlink="">
      <xdr:nvSpPr>
        <xdr:cNvPr id="11281" name="AutoShape 17"/>
        <xdr:cNvSpPr>
          <a:spLocks noChangeArrowheads="1"/>
        </xdr:cNvSpPr>
      </xdr:nvSpPr>
      <xdr:spPr bwMode="auto">
        <a:xfrm>
          <a:off x="9620250" y="1619250"/>
          <a:ext cx="3914775" cy="1143000"/>
        </a:xfrm>
        <a:prstGeom prst="wedgeRoundRectCallout">
          <a:avLst>
            <a:gd name="adj1" fmla="val -26644"/>
            <a:gd name="adj2" fmla="val 265833"/>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上欄の％ではなく、本体面積比で按分</a:t>
          </a:r>
        </a:p>
        <a:p>
          <a:pPr algn="l" rtl="0">
            <a:lnSpc>
              <a:spcPts val="1300"/>
            </a:lnSpc>
            <a:defRPr sz="1000"/>
          </a:pPr>
          <a:r>
            <a:rPr lang="ja-JP" altLang="en-US" sz="1200" b="0" i="0" u="none" strike="noStrike" baseline="0">
              <a:solidFill>
                <a:srgbClr val="000000"/>
              </a:solidFill>
              <a:latin typeface="ＭＳ Ｐゴシック"/>
              <a:ea typeface="ＭＳ Ｐゴシック"/>
            </a:rPr>
            <a:t>2,200.00㎡÷2,400.00㎡×5</a:t>
          </a:r>
          <a:r>
            <a:rPr lang="en-US" altLang="ja-JP" sz="1200" b="0" i="0" u="none" strike="noStrike" baseline="0">
              <a:solidFill>
                <a:srgbClr val="000000"/>
              </a:solidFill>
              <a:latin typeface="ＭＳ Ｐゴシック"/>
              <a:ea typeface="ＭＳ Ｐゴシック"/>
            </a:rPr>
            <a:t>94,608,779</a:t>
          </a:r>
          <a:r>
            <a:rPr lang="ja-JP" altLang="en-US" sz="1200" b="0" i="0" u="none" strike="noStrike" baseline="0">
              <a:solidFill>
                <a:srgbClr val="000000"/>
              </a:solidFill>
              <a:latin typeface="ＭＳ Ｐゴシック"/>
              <a:ea typeface="ＭＳ Ｐゴシック"/>
            </a:rPr>
            <a:t>円</a:t>
          </a:r>
        </a:p>
        <a:p>
          <a:pPr algn="l" rtl="0">
            <a:lnSpc>
              <a:spcPts val="1300"/>
            </a:lnSpc>
            <a:defRPr sz="1000"/>
          </a:pPr>
          <a:r>
            <a:rPr lang="ja-JP" altLang="en-US" sz="1200" b="0" i="0" u="none" strike="noStrike" baseline="0">
              <a:solidFill>
                <a:srgbClr val="000000"/>
              </a:solidFill>
              <a:latin typeface="ＭＳ Ｐゴシック"/>
              <a:ea typeface="ＭＳ Ｐゴシック"/>
            </a:rPr>
            <a:t>＝5</a:t>
          </a:r>
          <a:r>
            <a:rPr lang="en-US" altLang="ja-JP" sz="1200" b="0" i="0" u="none" strike="noStrike" baseline="0">
              <a:solidFill>
                <a:srgbClr val="000000"/>
              </a:solidFill>
              <a:latin typeface="ＭＳ Ｐゴシック"/>
              <a:ea typeface="ＭＳ Ｐゴシック"/>
            </a:rPr>
            <a:t>45,058,047</a:t>
          </a:r>
          <a:r>
            <a:rPr lang="ja-JP" altLang="en-US" sz="1200" b="0" i="0" u="none" strike="noStrike" baseline="0">
              <a:solidFill>
                <a:srgbClr val="000000"/>
              </a:solidFill>
              <a:latin typeface="ＭＳ Ｐゴシック"/>
              <a:ea typeface="ＭＳ Ｐゴシック"/>
            </a:rPr>
            <a:t>円（四捨五入）</a:t>
          </a:r>
        </a:p>
        <a:p>
          <a:pPr algn="l" rtl="0">
            <a:lnSpc>
              <a:spcPts val="1300"/>
            </a:lnSpc>
            <a:defRPr sz="1000"/>
          </a:pPr>
          <a:r>
            <a:rPr lang="ja-JP" altLang="en-US" sz="1200" b="0" i="0" u="none" strike="noStrike" baseline="0">
              <a:solidFill>
                <a:srgbClr val="000000"/>
              </a:solidFill>
              <a:latin typeface="ＭＳ Ｐゴシック"/>
              <a:ea typeface="ＭＳ Ｐゴシック"/>
            </a:rPr>
            <a:t>按分した結果、合計と１円のズレが生じた場合は</a:t>
          </a:r>
        </a:p>
        <a:p>
          <a:pPr algn="l" rtl="0">
            <a:lnSpc>
              <a:spcPts val="1300"/>
            </a:lnSpc>
            <a:defRPr sz="1000"/>
          </a:pPr>
          <a:r>
            <a:rPr lang="ja-JP" altLang="en-US" sz="1200" b="0" i="0" u="none" strike="noStrike" baseline="0">
              <a:solidFill>
                <a:srgbClr val="000000"/>
              </a:solidFill>
              <a:latin typeface="ＭＳ Ｐゴシック"/>
              <a:ea typeface="ＭＳ Ｐゴシック"/>
            </a:rPr>
            <a:t>補助対象外の施設で±１円して調整する。</a:t>
          </a:r>
        </a:p>
      </xdr:txBody>
    </xdr:sp>
    <xdr:clientData/>
  </xdr:twoCellAnchor>
  <xdr:twoCellAnchor>
    <xdr:from>
      <xdr:col>3</xdr:col>
      <xdr:colOff>66675</xdr:colOff>
      <xdr:row>5</xdr:row>
      <xdr:rowOff>542925</xdr:rowOff>
    </xdr:from>
    <xdr:to>
      <xdr:col>6</xdr:col>
      <xdr:colOff>1171575</xdr:colOff>
      <xdr:row>5</xdr:row>
      <xdr:rowOff>1390650</xdr:rowOff>
    </xdr:to>
    <xdr:sp macro="" textlink="">
      <xdr:nvSpPr>
        <xdr:cNvPr id="11282" name="AutoShape 18"/>
        <xdr:cNvSpPr>
          <a:spLocks noChangeArrowheads="1"/>
        </xdr:cNvSpPr>
      </xdr:nvSpPr>
      <xdr:spPr bwMode="auto">
        <a:xfrm>
          <a:off x="904875" y="2181225"/>
          <a:ext cx="3467100" cy="847725"/>
        </a:xfrm>
        <a:prstGeom prst="wedgeRoundRectCallout">
          <a:avLst>
            <a:gd name="adj1" fmla="val 11264"/>
            <a:gd name="adj2" fmla="val 310676"/>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ＭＳ Ｐゴシック"/>
              <a:ea typeface="ＭＳ Ｐゴシック"/>
            </a:rPr>
            <a:t>該当項目100％事業費×年度出来高</a:t>
          </a:r>
        </a:p>
        <a:p>
          <a:pPr algn="l" rtl="0">
            <a:lnSpc>
              <a:spcPts val="1200"/>
            </a:lnSpc>
            <a:defRPr sz="1000"/>
          </a:pPr>
          <a:r>
            <a:rPr lang="ja-JP" altLang="en-US" sz="1200" b="0" i="0" u="none" strike="noStrike" baseline="0">
              <a:solidFill>
                <a:srgbClr val="000000"/>
              </a:solidFill>
              <a:latin typeface="ＭＳ Ｐゴシック"/>
              <a:ea typeface="ＭＳ Ｐゴシック"/>
            </a:rPr>
            <a:t>5</a:t>
          </a:r>
          <a:r>
            <a:rPr lang="en-US" altLang="ja-JP" sz="1200" b="0" i="0" u="none" strike="noStrike" baseline="0">
              <a:solidFill>
                <a:srgbClr val="000000"/>
              </a:solidFill>
              <a:latin typeface="ＭＳ Ｐゴシック"/>
              <a:ea typeface="ＭＳ Ｐゴシック"/>
            </a:rPr>
            <a:t>45,058,047</a:t>
          </a:r>
          <a:r>
            <a:rPr lang="ja-JP" altLang="en-US" sz="1200" b="0" i="0" u="none" strike="noStrike" baseline="0">
              <a:solidFill>
                <a:srgbClr val="000000"/>
              </a:solidFill>
              <a:latin typeface="ＭＳ Ｐゴシック"/>
              <a:ea typeface="ＭＳ Ｐゴシック"/>
            </a:rPr>
            <a:t>×2％＝10,</a:t>
          </a:r>
          <a:r>
            <a:rPr lang="en-US" altLang="ja-JP" sz="1200" b="0" i="0" u="none" strike="noStrike" baseline="0">
              <a:solidFill>
                <a:srgbClr val="000000"/>
              </a:solidFill>
              <a:latin typeface="ＭＳ Ｐゴシック"/>
              <a:ea typeface="ＭＳ Ｐゴシック"/>
            </a:rPr>
            <a:t>901,161</a:t>
          </a:r>
          <a:r>
            <a:rPr lang="ja-JP" altLang="en-US" sz="1200" b="0" i="0" u="none" strike="noStrike" baseline="0">
              <a:solidFill>
                <a:srgbClr val="000000"/>
              </a:solidFill>
              <a:latin typeface="ＭＳ Ｐゴシック"/>
              <a:ea typeface="ＭＳ Ｐゴシック"/>
            </a:rPr>
            <a:t>（四捨五入）</a:t>
          </a:r>
        </a:p>
      </xdr:txBody>
    </xdr:sp>
    <xdr:clientData/>
  </xdr:twoCellAnchor>
  <xdr:twoCellAnchor>
    <xdr:from>
      <xdr:col>7</xdr:col>
      <xdr:colOff>38100</xdr:colOff>
      <xdr:row>5</xdr:row>
      <xdr:rowOff>66675</xdr:rowOff>
    </xdr:from>
    <xdr:to>
      <xdr:col>8</xdr:col>
      <xdr:colOff>704850</xdr:colOff>
      <xdr:row>5</xdr:row>
      <xdr:rowOff>809625</xdr:rowOff>
    </xdr:to>
    <xdr:grpSp>
      <xdr:nvGrpSpPr>
        <xdr:cNvPr id="11454" name="Group 19"/>
        <xdr:cNvGrpSpPr>
          <a:grpSpLocks/>
        </xdr:cNvGrpSpPr>
      </xdr:nvGrpSpPr>
      <xdr:grpSpPr bwMode="auto">
        <a:xfrm>
          <a:off x="4102100" y="1702435"/>
          <a:ext cx="1814830" cy="742950"/>
          <a:chOff x="739" y="12"/>
          <a:chExt cx="203" cy="78"/>
        </a:xfrm>
      </xdr:grpSpPr>
      <xdr:sp macro="" textlink="">
        <xdr:nvSpPr>
          <xdr:cNvPr id="11284" name="Text Box 20"/>
          <xdr:cNvSpPr txBox="1">
            <a:spLocks noChangeArrowheads="1"/>
          </xdr:cNvSpPr>
        </xdr:nvSpPr>
        <xdr:spPr bwMode="auto">
          <a:xfrm>
            <a:off x="742" y="12"/>
            <a:ext cx="200" cy="78"/>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①総事業費Ａ：工事費</a:t>
            </a:r>
          </a:p>
          <a:p>
            <a:pPr algn="l" rtl="0">
              <a:lnSpc>
                <a:spcPts val="1300"/>
              </a:lnSpc>
              <a:defRPr sz="1000"/>
            </a:pPr>
            <a:r>
              <a:rPr lang="ja-JP" altLang="en-US" sz="1100" b="0" i="0" u="none" strike="noStrike" baseline="0">
                <a:solidFill>
                  <a:srgbClr val="000000"/>
                </a:solidFill>
                <a:latin typeface="ＭＳ Ｐゴシック"/>
                <a:ea typeface="ＭＳ Ｐゴシック"/>
              </a:rPr>
              <a:t>②　　　〟　　　：工事事務費</a:t>
            </a:r>
          </a:p>
          <a:p>
            <a:pPr algn="l" rtl="0">
              <a:lnSpc>
                <a:spcPts val="1300"/>
              </a:lnSpc>
              <a:defRPr sz="1000"/>
            </a:pPr>
            <a:r>
              <a:rPr lang="ja-JP" altLang="en-US" sz="1100" b="0" i="0" u="none" strike="noStrike" baseline="0">
                <a:solidFill>
                  <a:srgbClr val="000000"/>
                </a:solidFill>
                <a:latin typeface="ＭＳ Ｐゴシック"/>
                <a:ea typeface="ＭＳ Ｐゴシック"/>
              </a:rPr>
              <a:t>③対象経費Ｂ：工事費</a:t>
            </a:r>
          </a:p>
          <a:p>
            <a:pPr algn="l" rtl="0">
              <a:lnSpc>
                <a:spcPts val="1300"/>
              </a:lnSpc>
              <a:defRPr sz="1000"/>
            </a:pPr>
            <a:r>
              <a:rPr lang="ja-JP" altLang="en-US" sz="1100" b="0" i="0" u="none" strike="noStrike" baseline="0">
                <a:solidFill>
                  <a:srgbClr val="000000"/>
                </a:solidFill>
                <a:latin typeface="ＭＳ Ｐゴシック"/>
                <a:ea typeface="ＭＳ Ｐゴシック"/>
              </a:rPr>
              <a:t>④　　　〟　　　：工事事務費　</a:t>
            </a:r>
          </a:p>
        </xdr:txBody>
      </xdr:sp>
      <xdr:sp macro="" textlink="">
        <xdr:nvSpPr>
          <xdr:cNvPr id="11458" name="AutoShape 21"/>
          <xdr:cNvSpPr>
            <a:spLocks noChangeArrowheads="1"/>
          </xdr:cNvSpPr>
        </xdr:nvSpPr>
        <xdr:spPr bwMode="auto">
          <a:xfrm>
            <a:off x="739" y="13"/>
            <a:ext cx="195" cy="7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8</xdr:col>
      <xdr:colOff>828675</xdr:colOff>
      <xdr:row>4</xdr:row>
      <xdr:rowOff>66675</xdr:rowOff>
    </xdr:from>
    <xdr:to>
      <xdr:col>10</xdr:col>
      <xdr:colOff>914400</xdr:colOff>
      <xdr:row>5</xdr:row>
      <xdr:rowOff>447675</xdr:rowOff>
    </xdr:to>
    <xdr:sp macro="" textlink="">
      <xdr:nvSpPr>
        <xdr:cNvPr id="11286" name="AutoShape 22"/>
        <xdr:cNvSpPr>
          <a:spLocks noChangeArrowheads="1"/>
        </xdr:cNvSpPr>
      </xdr:nvSpPr>
      <xdr:spPr bwMode="auto">
        <a:xfrm>
          <a:off x="6562725" y="1352550"/>
          <a:ext cx="2619375" cy="733425"/>
        </a:xfrm>
        <a:prstGeom prst="wedgeRoundRectCallout">
          <a:avLst>
            <a:gd name="adj1" fmla="val -38366"/>
            <a:gd name="adj2" fmla="val 491560"/>
            <a:gd name="adj3" fmla="val 16667"/>
          </a:avLst>
        </a:prstGeom>
        <a:no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全体（100％）5</a:t>
          </a:r>
          <a:r>
            <a:rPr lang="en-US" altLang="ja-JP" sz="1200" b="0" i="0" u="none" strike="noStrike" baseline="0">
              <a:solidFill>
                <a:srgbClr val="000000"/>
              </a:solidFill>
              <a:latin typeface="ＭＳ Ｐゴシック"/>
              <a:ea typeface="ＭＳ Ｐゴシック"/>
            </a:rPr>
            <a:t>45,058,047</a:t>
          </a:r>
          <a:r>
            <a:rPr lang="ja-JP" altLang="en-US" sz="1200" b="0" i="0" u="none" strike="noStrike" baseline="0">
              <a:solidFill>
                <a:srgbClr val="000000"/>
              </a:solidFill>
              <a:latin typeface="ＭＳ Ｐゴシック"/>
              <a:ea typeface="ＭＳ Ｐゴシック"/>
            </a:rPr>
            <a:t>円</a:t>
          </a:r>
        </a:p>
        <a:p>
          <a:pPr algn="l" rtl="0">
            <a:lnSpc>
              <a:spcPts val="1300"/>
            </a:lnSpc>
            <a:defRPr sz="1000"/>
          </a:pPr>
          <a:r>
            <a:rPr lang="ja-JP" altLang="en-US" sz="1200" b="0" i="0" u="none" strike="noStrike" baseline="0">
              <a:solidFill>
                <a:srgbClr val="000000"/>
              </a:solidFill>
              <a:latin typeface="ＭＳ Ｐゴシック"/>
              <a:ea typeface="+mn-ea"/>
            </a:rPr>
            <a:t>－○○年度（2％）10</a:t>
          </a:r>
          <a:r>
            <a:rPr lang="en-US" altLang="ja-JP" sz="1200" b="0" i="0" u="none" strike="noStrike" baseline="0">
              <a:solidFill>
                <a:srgbClr val="000000"/>
              </a:solidFill>
              <a:latin typeface="ＭＳ Ｐゴシック"/>
              <a:ea typeface="+mn-ea"/>
            </a:rPr>
            <a:t>,901,161</a:t>
          </a:r>
          <a:r>
            <a:rPr lang="ja-JP" altLang="en-US" sz="1200" b="0" i="0" u="none" strike="noStrike" baseline="0">
              <a:solidFill>
                <a:srgbClr val="000000"/>
              </a:solidFill>
              <a:latin typeface="ＭＳ Ｐゴシック"/>
              <a:ea typeface="+mn-ea"/>
            </a:rPr>
            <a:t>円</a:t>
          </a:r>
        </a:p>
        <a:p>
          <a:pPr algn="l" rtl="0">
            <a:lnSpc>
              <a:spcPts val="1200"/>
            </a:lnSpc>
            <a:defRPr sz="1000"/>
          </a:pPr>
          <a:r>
            <a:rPr lang="ja-JP" altLang="en-US" sz="1200" b="0" i="0" u="none" strike="noStrike" baseline="0">
              <a:solidFill>
                <a:srgbClr val="000000"/>
              </a:solidFill>
              <a:latin typeface="ＭＳ Ｐゴシック"/>
              <a:ea typeface="ＭＳ Ｐゴシック"/>
            </a:rPr>
            <a:t>＝5</a:t>
          </a:r>
          <a:r>
            <a:rPr lang="en-US" altLang="ja-JP" sz="1200" b="0" i="0" u="none" strike="noStrike" baseline="0">
              <a:solidFill>
                <a:srgbClr val="000000"/>
              </a:solidFill>
              <a:latin typeface="ＭＳ Ｐゴシック"/>
              <a:ea typeface="ＭＳ Ｐゴシック"/>
            </a:rPr>
            <a:t>34,156,886</a:t>
          </a:r>
          <a:r>
            <a:rPr lang="ja-JP" altLang="en-US" sz="1200" b="0" i="0" u="none" strike="noStrike" baseline="0">
              <a:solidFill>
                <a:srgbClr val="000000"/>
              </a:solidFill>
              <a:latin typeface="ＭＳ Ｐゴシック"/>
              <a:ea typeface="ＭＳ Ｐゴシック"/>
            </a:rPr>
            <a:t>円</a:t>
          </a:r>
        </a:p>
      </xdr:txBody>
    </xdr:sp>
    <xdr:clientData/>
  </xdr:twoCellAnchor>
  <xdr:twoCellAnchor>
    <xdr:from>
      <xdr:col>14</xdr:col>
      <xdr:colOff>104775</xdr:colOff>
      <xdr:row>16</xdr:row>
      <xdr:rowOff>371475</xdr:rowOff>
    </xdr:from>
    <xdr:to>
      <xdr:col>16</xdr:col>
      <xdr:colOff>647700</xdr:colOff>
      <xdr:row>19</xdr:row>
      <xdr:rowOff>57150</xdr:rowOff>
    </xdr:to>
    <xdr:sp macro="" textlink="">
      <xdr:nvSpPr>
        <xdr:cNvPr id="11287" name="AutoShape 23"/>
        <xdr:cNvSpPr>
          <a:spLocks noChangeArrowheads="1"/>
        </xdr:cNvSpPr>
      </xdr:nvSpPr>
      <xdr:spPr bwMode="auto">
        <a:xfrm>
          <a:off x="13325475" y="7305675"/>
          <a:ext cx="1962150" cy="1028700"/>
        </a:xfrm>
        <a:prstGeom prst="wedgeRoundRectCallout">
          <a:avLst>
            <a:gd name="adj1" fmla="val -50486"/>
            <a:gd name="adj2" fmla="val -90741"/>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lnSpc>
              <a:spcPts val="1300"/>
            </a:lnSpc>
            <a:defRPr sz="1000"/>
          </a:pPr>
          <a:r>
            <a:rPr lang="ja-JP" altLang="en-US" sz="1200" b="0" i="0" u="none" strike="noStrike" baseline="0">
              <a:solidFill>
                <a:srgbClr val="000000"/>
              </a:solidFill>
              <a:latin typeface="ＭＳ Ｐゴシック"/>
              <a:ea typeface="ＭＳ Ｐゴシック"/>
            </a:rPr>
            <a:t>補助対象：</a:t>
          </a:r>
        </a:p>
        <a:p>
          <a:pPr algn="l" rtl="0">
            <a:lnSpc>
              <a:spcPts val="1300"/>
            </a:lnSpc>
            <a:defRPr sz="1000"/>
          </a:pPr>
          <a:r>
            <a:rPr lang="ja-JP" altLang="en-US" sz="1200" b="0" i="0" u="none" strike="noStrike" baseline="0">
              <a:solidFill>
                <a:srgbClr val="000000"/>
              </a:solidFill>
              <a:latin typeface="ＭＳ Ｐゴシック"/>
              <a:ea typeface="ＭＳ Ｐゴシック"/>
            </a:rPr>
            <a:t>内示後の契約（業務）</a:t>
          </a:r>
        </a:p>
        <a:p>
          <a:pPr algn="l" rtl="0">
            <a:lnSpc>
              <a:spcPts val="1400"/>
            </a:lnSpc>
            <a:defRPr sz="1000"/>
          </a:pPr>
          <a:r>
            <a:rPr lang="ja-JP" altLang="en-US" sz="1200" b="0" i="0" u="none" strike="noStrike" baseline="0">
              <a:solidFill>
                <a:srgbClr val="000000"/>
              </a:solidFill>
              <a:latin typeface="ＭＳ Ｐゴシック"/>
              <a:ea typeface="ＭＳ Ｐゴシック"/>
            </a:rPr>
            <a:t>補助対象外：</a:t>
          </a:r>
        </a:p>
        <a:p>
          <a:pPr algn="l" rtl="0">
            <a:lnSpc>
              <a:spcPts val="1300"/>
            </a:lnSpc>
            <a:defRPr sz="1000"/>
          </a:pPr>
          <a:r>
            <a:rPr lang="ja-JP" altLang="en-US" sz="1200" b="0" i="0" u="none" strike="noStrike" baseline="0">
              <a:solidFill>
                <a:srgbClr val="000000"/>
              </a:solidFill>
              <a:latin typeface="ＭＳ Ｐゴシック"/>
              <a:ea typeface="ＭＳ Ｐゴシック"/>
            </a:rPr>
            <a:t>内示前の契約（業務）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y22_&#36027;&#30446;&#21029;&#20869;&#3537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費目別内訳書 （その他）"/>
      <sheetName val="様式"/>
      <sheetName val="記載例"/>
      <sheetName val="×費目別内訳書（記入例）"/>
    </sheetNames>
    <sheetDataSet>
      <sheetData sheetId="0" refreshError="1"/>
      <sheetData sheetId="1" refreshError="1"/>
      <sheetData sheetId="2">
        <row r="15">
          <cell r="I15">
            <v>594608779</v>
          </cell>
        </row>
        <row r="21">
          <cell r="I21">
            <v>10391221</v>
          </cell>
        </row>
      </sheetData>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Normal="100" workbookViewId="0">
      <selection activeCell="A29" sqref="A29:A32"/>
    </sheetView>
  </sheetViews>
  <sheetFormatPr defaultRowHeight="13.2" x14ac:dyDescent="0.2"/>
  <cols>
    <col min="1" max="1" width="13.88671875" customWidth="1"/>
    <col min="2" max="2" width="4.6640625" customWidth="1"/>
    <col min="3" max="3" width="21.33203125" bestFit="1" customWidth="1"/>
    <col min="4" max="4" width="12.88671875" bestFit="1" customWidth="1"/>
    <col min="5" max="6" width="12.88671875" customWidth="1"/>
    <col min="7" max="7" width="19.77734375" bestFit="1" customWidth="1"/>
    <col min="8" max="8" width="16" customWidth="1"/>
    <col min="9" max="9" width="20.6640625" customWidth="1"/>
    <col min="10" max="10" width="23.6640625" customWidth="1"/>
  </cols>
  <sheetData>
    <row r="1" spans="1:10" ht="19.2" x14ac:dyDescent="0.25">
      <c r="A1" s="1" t="s">
        <v>0</v>
      </c>
      <c r="I1" s="46"/>
      <c r="J1" s="39" t="s">
        <v>50</v>
      </c>
    </row>
    <row r="3" spans="1:10" ht="15.9" customHeight="1" x14ac:dyDescent="0.2">
      <c r="A3" t="s">
        <v>40</v>
      </c>
      <c r="D3" t="s">
        <v>39</v>
      </c>
      <c r="G3" t="s">
        <v>41</v>
      </c>
    </row>
    <row r="4" spans="1:10" ht="15" customHeight="1" x14ac:dyDescent="0.2">
      <c r="A4" s="10"/>
      <c r="B4" s="25"/>
      <c r="C4" s="11"/>
      <c r="D4" s="98" t="s">
        <v>27</v>
      </c>
      <c r="E4" s="96" t="s">
        <v>29</v>
      </c>
      <c r="F4" s="96" t="s">
        <v>27</v>
      </c>
      <c r="G4" s="96" t="s">
        <v>30</v>
      </c>
      <c r="H4" s="96" t="s">
        <v>23</v>
      </c>
      <c r="I4" s="16"/>
      <c r="J4" s="16"/>
    </row>
    <row r="5" spans="1:10" ht="15" customHeight="1" x14ac:dyDescent="0.2">
      <c r="A5" s="26" t="s">
        <v>1</v>
      </c>
      <c r="B5" s="27"/>
      <c r="C5" s="28"/>
      <c r="D5" s="99"/>
      <c r="E5" s="96"/>
      <c r="F5" s="96"/>
      <c r="G5" s="96"/>
      <c r="H5" s="96"/>
      <c r="I5" s="19" t="s">
        <v>34</v>
      </c>
      <c r="J5" s="19" t="s">
        <v>35</v>
      </c>
    </row>
    <row r="6" spans="1:10" ht="15" customHeight="1" x14ac:dyDescent="0.2">
      <c r="A6" s="14"/>
      <c r="B6" s="29"/>
      <c r="C6" s="15"/>
      <c r="D6" s="5" t="s">
        <v>28</v>
      </c>
      <c r="E6" s="5" t="s">
        <v>38</v>
      </c>
      <c r="F6" s="5" t="s">
        <v>31</v>
      </c>
      <c r="G6" s="30" t="s">
        <v>32</v>
      </c>
      <c r="H6" s="30" t="s">
        <v>33</v>
      </c>
      <c r="I6" s="22"/>
      <c r="J6" s="22"/>
    </row>
    <row r="7" spans="1:10" ht="15" customHeight="1" x14ac:dyDescent="0.2">
      <c r="A7" s="16"/>
      <c r="B7" s="5">
        <v>1</v>
      </c>
      <c r="C7" s="17" t="s">
        <v>2</v>
      </c>
      <c r="D7" s="24"/>
      <c r="E7" s="100"/>
      <c r="F7" s="31"/>
      <c r="G7" s="31"/>
      <c r="H7" s="32"/>
      <c r="I7" s="17"/>
      <c r="J7" s="17"/>
    </row>
    <row r="8" spans="1:10" ht="15" customHeight="1" x14ac:dyDescent="0.2">
      <c r="A8" s="18"/>
      <c r="B8" s="5">
        <v>2</v>
      </c>
      <c r="C8" s="17" t="s">
        <v>3</v>
      </c>
      <c r="D8" s="24"/>
      <c r="E8" s="101"/>
      <c r="F8" s="31"/>
      <c r="G8" s="31"/>
      <c r="H8" s="32"/>
      <c r="I8" s="17"/>
      <c r="J8" s="17"/>
    </row>
    <row r="9" spans="1:10" ht="15" customHeight="1" x14ac:dyDescent="0.2">
      <c r="A9" s="18"/>
      <c r="B9" s="5">
        <v>3</v>
      </c>
      <c r="C9" s="17" t="s">
        <v>4</v>
      </c>
      <c r="D9" s="24"/>
      <c r="E9" s="101"/>
      <c r="F9" s="31"/>
      <c r="G9" s="31"/>
      <c r="H9" s="32"/>
      <c r="I9" s="17"/>
      <c r="J9" s="17"/>
    </row>
    <row r="10" spans="1:10" ht="15" customHeight="1" x14ac:dyDescent="0.2">
      <c r="A10" s="19" t="s">
        <v>42</v>
      </c>
      <c r="B10" s="5">
        <v>4</v>
      </c>
      <c r="C10" s="17" t="s">
        <v>5</v>
      </c>
      <c r="D10" s="24"/>
      <c r="E10" s="101"/>
      <c r="F10" s="31"/>
      <c r="G10" s="31"/>
      <c r="H10" s="32"/>
      <c r="I10" s="17"/>
      <c r="J10" s="17"/>
    </row>
    <row r="11" spans="1:10" ht="15" customHeight="1" x14ac:dyDescent="0.2">
      <c r="A11" s="18"/>
      <c r="B11" s="5">
        <v>5</v>
      </c>
      <c r="C11" s="17" t="s">
        <v>6</v>
      </c>
      <c r="D11" s="24"/>
      <c r="E11" s="101"/>
      <c r="F11" s="31"/>
      <c r="G11" s="31"/>
      <c r="H11" s="32"/>
      <c r="I11" s="17"/>
      <c r="J11" s="17"/>
    </row>
    <row r="12" spans="1:10" ht="15" customHeight="1" x14ac:dyDescent="0.2">
      <c r="A12" s="18"/>
      <c r="B12" s="5">
        <v>6</v>
      </c>
      <c r="C12" s="17" t="s">
        <v>7</v>
      </c>
      <c r="D12" s="24"/>
      <c r="E12" s="101"/>
      <c r="F12" s="24"/>
      <c r="G12" s="24"/>
      <c r="H12" s="17"/>
      <c r="I12" s="17"/>
      <c r="J12" s="17"/>
    </row>
    <row r="13" spans="1:10" ht="15" customHeight="1" x14ac:dyDescent="0.2">
      <c r="A13" s="18"/>
      <c r="B13" s="5">
        <v>7</v>
      </c>
      <c r="C13" s="35" t="s">
        <v>46</v>
      </c>
      <c r="D13" s="24"/>
      <c r="E13" s="101"/>
      <c r="F13" s="24"/>
      <c r="G13" s="24"/>
      <c r="H13" s="17"/>
      <c r="I13" s="17"/>
      <c r="J13" s="17"/>
    </row>
    <row r="14" spans="1:10" ht="15" customHeight="1" x14ac:dyDescent="0.2">
      <c r="A14" s="22"/>
      <c r="B14" s="20" t="s">
        <v>8</v>
      </c>
      <c r="C14" s="21"/>
      <c r="D14" s="24"/>
      <c r="E14" s="101"/>
      <c r="F14" s="24"/>
      <c r="G14" s="24"/>
      <c r="H14" s="32"/>
      <c r="I14" s="17"/>
      <c r="J14" s="17"/>
    </row>
    <row r="15" spans="1:10" ht="15" customHeight="1" x14ac:dyDescent="0.2">
      <c r="A15" s="33" t="s">
        <v>9</v>
      </c>
      <c r="B15" s="34"/>
      <c r="C15" s="35"/>
      <c r="D15" s="24"/>
      <c r="E15" s="101"/>
      <c r="F15" s="31"/>
      <c r="G15" s="31"/>
      <c r="H15" s="32"/>
      <c r="I15" s="17"/>
      <c r="J15" s="17"/>
    </row>
    <row r="16" spans="1:10" ht="15" customHeight="1" x14ac:dyDescent="0.2">
      <c r="A16" s="33" t="s">
        <v>10</v>
      </c>
      <c r="B16" s="34"/>
      <c r="C16" s="35"/>
      <c r="D16" s="24"/>
      <c r="E16" s="101"/>
      <c r="F16" s="24"/>
      <c r="G16" s="24"/>
      <c r="H16" s="17"/>
      <c r="I16" s="17"/>
      <c r="J16" s="17"/>
    </row>
    <row r="17" spans="1:10" ht="15" customHeight="1" x14ac:dyDescent="0.2">
      <c r="A17" s="33" t="s">
        <v>11</v>
      </c>
      <c r="B17" s="34"/>
      <c r="C17" s="35"/>
      <c r="D17" s="24"/>
      <c r="E17" s="101"/>
      <c r="F17" s="24"/>
      <c r="G17" s="24"/>
      <c r="H17" s="17"/>
      <c r="I17" s="17"/>
      <c r="J17" s="17"/>
    </row>
    <row r="18" spans="1:10" ht="15" customHeight="1" x14ac:dyDescent="0.2">
      <c r="A18" s="10"/>
      <c r="B18" s="11"/>
      <c r="C18" s="17"/>
      <c r="D18" s="24"/>
      <c r="E18" s="101"/>
      <c r="F18" s="31"/>
      <c r="G18" s="31"/>
      <c r="H18" s="32"/>
      <c r="I18" s="17"/>
      <c r="J18" s="17"/>
    </row>
    <row r="19" spans="1:10" ht="15" customHeight="1" x14ac:dyDescent="0.2">
      <c r="A19" s="12" t="s">
        <v>12</v>
      </c>
      <c r="B19" s="13"/>
      <c r="C19" s="17"/>
      <c r="D19" s="24"/>
      <c r="E19" s="101"/>
      <c r="F19" s="24"/>
      <c r="G19" s="24"/>
      <c r="H19" s="17"/>
      <c r="I19" s="17"/>
      <c r="J19" s="17"/>
    </row>
    <row r="20" spans="1:10" ht="15" customHeight="1" x14ac:dyDescent="0.2">
      <c r="A20" s="14"/>
      <c r="B20" s="15"/>
      <c r="C20" s="5" t="s">
        <v>8</v>
      </c>
      <c r="D20" s="24"/>
      <c r="E20" s="101"/>
      <c r="F20" s="24"/>
      <c r="G20" s="24"/>
      <c r="H20" s="24"/>
      <c r="I20" s="17"/>
      <c r="J20" s="17"/>
    </row>
    <row r="21" spans="1:10" ht="15" customHeight="1" x14ac:dyDescent="0.2">
      <c r="A21" s="36" t="s">
        <v>13</v>
      </c>
      <c r="B21" s="29"/>
      <c r="C21" s="39"/>
      <c r="D21" s="24"/>
      <c r="E21" s="101"/>
      <c r="F21" s="24"/>
      <c r="G21" s="24"/>
      <c r="H21" s="24"/>
      <c r="I21" s="17"/>
      <c r="J21" s="17"/>
    </row>
    <row r="22" spans="1:10" ht="15" customHeight="1" x14ac:dyDescent="0.2">
      <c r="A22" s="10"/>
      <c r="B22" s="11"/>
      <c r="C22" s="37" t="s">
        <v>14</v>
      </c>
      <c r="D22" s="24"/>
      <c r="E22" s="101"/>
      <c r="F22" s="24"/>
      <c r="G22" s="24"/>
      <c r="H22" s="17"/>
      <c r="I22" s="17"/>
      <c r="J22" s="17"/>
    </row>
    <row r="23" spans="1:10" ht="15" customHeight="1" x14ac:dyDescent="0.2">
      <c r="A23" s="12" t="s">
        <v>16</v>
      </c>
      <c r="B23" s="13"/>
      <c r="C23" s="37" t="s">
        <v>15</v>
      </c>
      <c r="D23" s="24"/>
      <c r="E23" s="101"/>
      <c r="F23" s="24"/>
      <c r="G23" s="24"/>
      <c r="H23" s="17"/>
      <c r="I23" s="17"/>
      <c r="J23" s="17"/>
    </row>
    <row r="24" spans="1:10" ht="15" customHeight="1" x14ac:dyDescent="0.2">
      <c r="A24" s="12" t="s">
        <v>17</v>
      </c>
      <c r="B24" s="13"/>
      <c r="C24" s="17"/>
      <c r="D24" s="24"/>
      <c r="E24" s="101"/>
      <c r="F24" s="24"/>
      <c r="G24" s="24"/>
      <c r="H24" s="17"/>
      <c r="I24" s="17"/>
      <c r="J24" s="17"/>
    </row>
    <row r="25" spans="1:10" ht="15" customHeight="1" x14ac:dyDescent="0.2">
      <c r="A25" s="14"/>
      <c r="B25" s="15"/>
      <c r="C25" s="5" t="s">
        <v>8</v>
      </c>
      <c r="D25" s="24"/>
      <c r="E25" s="101"/>
      <c r="F25" s="24"/>
      <c r="G25" s="24"/>
      <c r="H25" s="17"/>
      <c r="I25" s="17"/>
      <c r="J25" s="17"/>
    </row>
    <row r="26" spans="1:10" ht="15" customHeight="1" x14ac:dyDescent="0.2">
      <c r="A26" s="33" t="s">
        <v>18</v>
      </c>
      <c r="B26" s="34"/>
      <c r="C26" s="35"/>
      <c r="D26" s="24"/>
      <c r="E26" s="101"/>
      <c r="F26" s="31"/>
      <c r="G26" s="31"/>
      <c r="H26" s="32"/>
      <c r="I26" s="17"/>
      <c r="J26" s="17"/>
    </row>
    <row r="27" spans="1:10" ht="15" customHeight="1" x14ac:dyDescent="0.2">
      <c r="A27" s="33" t="s">
        <v>59</v>
      </c>
      <c r="B27" s="34"/>
      <c r="C27" s="35"/>
      <c r="D27" s="24"/>
      <c r="E27" s="101"/>
      <c r="F27" s="24"/>
      <c r="G27" s="24"/>
      <c r="H27" s="17"/>
      <c r="I27" s="17"/>
      <c r="J27" s="17"/>
    </row>
    <row r="28" spans="1:10" ht="15" customHeight="1" x14ac:dyDescent="0.2">
      <c r="A28" s="16"/>
      <c r="B28" s="5">
        <v>1</v>
      </c>
      <c r="C28" s="17" t="s">
        <v>20</v>
      </c>
      <c r="D28" s="24"/>
      <c r="E28" s="101"/>
      <c r="F28" s="24"/>
      <c r="G28" s="24"/>
      <c r="H28" s="17"/>
      <c r="I28" s="17"/>
      <c r="J28" s="17"/>
    </row>
    <row r="29" spans="1:10" ht="15" customHeight="1" x14ac:dyDescent="0.2">
      <c r="A29" s="97" t="s">
        <v>22</v>
      </c>
      <c r="B29" s="5">
        <v>2</v>
      </c>
      <c r="C29" s="17" t="s">
        <v>21</v>
      </c>
      <c r="D29" s="24"/>
      <c r="E29" s="101"/>
      <c r="F29" s="31"/>
      <c r="G29" s="31"/>
      <c r="H29" s="32"/>
      <c r="I29" s="17"/>
      <c r="J29" s="17"/>
    </row>
    <row r="30" spans="1:10" ht="15" customHeight="1" x14ac:dyDescent="0.2">
      <c r="A30" s="97"/>
      <c r="B30" s="5">
        <v>3</v>
      </c>
      <c r="C30" s="17" t="s">
        <v>18</v>
      </c>
      <c r="D30" s="24"/>
      <c r="E30" s="101"/>
      <c r="F30" s="31"/>
      <c r="G30" s="31"/>
      <c r="H30" s="32"/>
      <c r="I30" s="17"/>
      <c r="J30" s="17"/>
    </row>
    <row r="31" spans="1:10" ht="15" customHeight="1" x14ac:dyDescent="0.2">
      <c r="A31" s="97"/>
      <c r="B31" s="5">
        <v>4</v>
      </c>
      <c r="C31" s="17" t="s">
        <v>19</v>
      </c>
      <c r="D31" s="24"/>
      <c r="E31" s="101"/>
      <c r="F31" s="31"/>
      <c r="G31" s="31"/>
      <c r="H31" s="32"/>
      <c r="I31" s="17"/>
      <c r="J31" s="17"/>
    </row>
    <row r="32" spans="1:10" ht="15" customHeight="1" x14ac:dyDescent="0.2">
      <c r="A32" s="97"/>
      <c r="B32" s="17"/>
      <c r="C32" s="17"/>
      <c r="D32" s="24"/>
      <c r="E32" s="101"/>
      <c r="F32" s="24"/>
      <c r="G32" s="24"/>
      <c r="H32" s="17"/>
      <c r="I32" s="17"/>
      <c r="J32" s="17"/>
    </row>
    <row r="33" spans="1:10" ht="15" customHeight="1" x14ac:dyDescent="0.2">
      <c r="A33" s="22"/>
      <c r="B33" s="20" t="s">
        <v>8</v>
      </c>
      <c r="C33" s="21"/>
      <c r="D33" s="24"/>
      <c r="E33" s="101"/>
      <c r="F33" s="24"/>
      <c r="G33" s="24"/>
      <c r="H33" s="24"/>
      <c r="I33" s="17"/>
      <c r="J33" s="17"/>
    </row>
    <row r="34" spans="1:10" ht="15" customHeight="1" x14ac:dyDescent="0.2">
      <c r="A34" s="20" t="s">
        <v>25</v>
      </c>
      <c r="B34" s="23"/>
      <c r="C34" s="21"/>
      <c r="D34" s="24"/>
      <c r="E34" s="101"/>
      <c r="F34" s="24"/>
      <c r="G34" s="24"/>
      <c r="H34" s="17"/>
      <c r="I34" s="17"/>
      <c r="J34" s="17"/>
    </row>
    <row r="35" spans="1:10" ht="15" customHeight="1" x14ac:dyDescent="0.2">
      <c r="A35" s="20" t="s">
        <v>24</v>
      </c>
      <c r="B35" s="23"/>
      <c r="C35" s="21"/>
      <c r="D35" s="24"/>
      <c r="E35" s="102"/>
      <c r="F35" s="24"/>
      <c r="G35" s="24"/>
      <c r="H35" s="17"/>
      <c r="I35" s="17"/>
      <c r="J35" s="17"/>
    </row>
    <row r="36" spans="1:10" ht="15" customHeight="1" x14ac:dyDescent="0.2">
      <c r="A36" s="20" t="s">
        <v>26</v>
      </c>
      <c r="B36" s="23"/>
      <c r="C36" s="21"/>
      <c r="D36" s="24"/>
      <c r="E36" s="38"/>
      <c r="F36" s="24"/>
      <c r="G36" s="24"/>
      <c r="H36" s="24"/>
      <c r="I36" s="17"/>
      <c r="J36" s="17"/>
    </row>
    <row r="38" spans="1:10" x14ac:dyDescent="0.2">
      <c r="A38" s="4" t="s">
        <v>51</v>
      </c>
    </row>
    <row r="39" spans="1:10" x14ac:dyDescent="0.2">
      <c r="A39" s="4" t="s">
        <v>52</v>
      </c>
      <c r="F39" s="3"/>
    </row>
    <row r="40" spans="1:10" x14ac:dyDescent="0.2">
      <c r="A40" s="4" t="s">
        <v>53</v>
      </c>
    </row>
    <row r="41" spans="1:10" x14ac:dyDescent="0.2">
      <c r="A41" s="4" t="s">
        <v>54</v>
      </c>
    </row>
    <row r="42" spans="1:10" x14ac:dyDescent="0.2">
      <c r="A42" s="4" t="s">
        <v>55</v>
      </c>
    </row>
    <row r="43" spans="1:10" x14ac:dyDescent="0.2">
      <c r="A43" s="4" t="s">
        <v>56</v>
      </c>
    </row>
    <row r="44" spans="1:10" x14ac:dyDescent="0.2">
      <c r="A44" s="4" t="s">
        <v>57</v>
      </c>
    </row>
    <row r="45" spans="1:10" x14ac:dyDescent="0.2">
      <c r="A45" s="45" t="s">
        <v>58</v>
      </c>
    </row>
    <row r="46" spans="1:10" x14ac:dyDescent="0.2">
      <c r="A46" s="4" t="s">
        <v>60</v>
      </c>
    </row>
  </sheetData>
  <mergeCells count="7">
    <mergeCell ref="F4:F5"/>
    <mergeCell ref="G4:G5"/>
    <mergeCell ref="H4:H5"/>
    <mergeCell ref="A29:A32"/>
    <mergeCell ref="D4:D5"/>
    <mergeCell ref="E4:E5"/>
    <mergeCell ref="E7:E35"/>
  </mergeCells>
  <phoneticPr fontId="2"/>
  <pageMargins left="0.75" right="0.75" top="0.56000000000000005" bottom="0.55000000000000004" header="0.51200000000000001" footer="0.51200000000000001"/>
  <pageSetup paperSize="9" scale="83"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54"/>
  <sheetViews>
    <sheetView zoomScaleNormal="100" workbookViewId="0">
      <selection activeCell="A32" sqref="A32"/>
    </sheetView>
  </sheetViews>
  <sheetFormatPr defaultRowHeight="13.2" x14ac:dyDescent="0.2"/>
  <cols>
    <col min="1" max="1" width="14.21875" customWidth="1"/>
    <col min="2" max="2" width="4.6640625" customWidth="1"/>
    <col min="3" max="3" width="22.109375" customWidth="1"/>
    <col min="4" max="4" width="20" customWidth="1"/>
    <col min="5" max="5" width="15.33203125" customWidth="1"/>
    <col min="6" max="6" width="17.21875" customWidth="1"/>
    <col min="7" max="7" width="19.77734375" bestFit="1" customWidth="1"/>
    <col min="8" max="8" width="18.109375" customWidth="1"/>
    <col min="9" max="9" width="19" customWidth="1"/>
    <col min="10" max="10" width="22.33203125" customWidth="1"/>
  </cols>
  <sheetData>
    <row r="3" spans="1:10" ht="13.8" thickBot="1" x14ac:dyDescent="0.25"/>
    <row r="4" spans="1:10" ht="20.25" customHeight="1" thickTop="1" thickBot="1" x14ac:dyDescent="0.25">
      <c r="J4" s="6" t="s">
        <v>43</v>
      </c>
    </row>
    <row r="5" spans="1:10" ht="6" customHeight="1" thickTop="1" x14ac:dyDescent="0.2">
      <c r="J5" s="44"/>
    </row>
    <row r="6" spans="1:10" ht="19.2" x14ac:dyDescent="0.25">
      <c r="A6" s="1" t="s">
        <v>0</v>
      </c>
      <c r="I6" s="46"/>
      <c r="J6" s="39" t="s">
        <v>50</v>
      </c>
    </row>
    <row r="8" spans="1:10" x14ac:dyDescent="0.2">
      <c r="A8" t="s">
        <v>40</v>
      </c>
      <c r="D8" t="s">
        <v>39</v>
      </c>
      <c r="G8" t="s">
        <v>41</v>
      </c>
    </row>
    <row r="9" spans="1:10" ht="15" customHeight="1" x14ac:dyDescent="0.2">
      <c r="A9" s="10"/>
      <c r="B9" s="25"/>
      <c r="C9" s="11"/>
      <c r="D9" s="98" t="s">
        <v>27</v>
      </c>
      <c r="E9" s="96" t="s">
        <v>29</v>
      </c>
      <c r="F9" s="96" t="s">
        <v>27</v>
      </c>
      <c r="G9" s="96" t="s">
        <v>30</v>
      </c>
      <c r="H9" s="96" t="s">
        <v>23</v>
      </c>
      <c r="I9" s="16"/>
      <c r="J9" s="16"/>
    </row>
    <row r="10" spans="1:10" ht="15" customHeight="1" x14ac:dyDescent="0.2">
      <c r="A10" s="26" t="s">
        <v>1</v>
      </c>
      <c r="B10" s="27"/>
      <c r="C10" s="28"/>
      <c r="D10" s="99"/>
      <c r="E10" s="96"/>
      <c r="F10" s="96"/>
      <c r="G10" s="96"/>
      <c r="H10" s="96"/>
      <c r="I10" s="19" t="s">
        <v>34</v>
      </c>
      <c r="J10" s="19" t="s">
        <v>35</v>
      </c>
    </row>
    <row r="11" spans="1:10" ht="15" customHeight="1" x14ac:dyDescent="0.2">
      <c r="A11" s="14"/>
      <c r="B11" s="29"/>
      <c r="C11" s="15"/>
      <c r="D11" s="5" t="s">
        <v>28</v>
      </c>
      <c r="E11" s="5" t="s">
        <v>47</v>
      </c>
      <c r="F11" s="5" t="s">
        <v>31</v>
      </c>
      <c r="G11" s="30" t="s">
        <v>32</v>
      </c>
      <c r="H11" s="30" t="s">
        <v>33</v>
      </c>
      <c r="I11" s="22"/>
      <c r="J11" s="22"/>
    </row>
    <row r="12" spans="1:10" ht="15" customHeight="1" x14ac:dyDescent="0.2">
      <c r="A12" s="16"/>
      <c r="B12" s="5">
        <v>1</v>
      </c>
      <c r="C12" s="17" t="s">
        <v>2</v>
      </c>
      <c r="D12" s="24">
        <v>26069270</v>
      </c>
      <c r="E12" s="100"/>
      <c r="F12" s="31">
        <f>ROUND(D12*E41,0)</f>
        <v>1737927</v>
      </c>
      <c r="G12" s="31">
        <f t="shared" ref="G12:G17" si="0">ROUND((D12+F12)*0.05,0)</f>
        <v>1390360</v>
      </c>
      <c r="H12" s="32">
        <f t="shared" ref="H12:H41" si="1">D12+F12+G12</f>
        <v>29197557</v>
      </c>
      <c r="I12" s="17"/>
      <c r="J12" s="17"/>
    </row>
    <row r="13" spans="1:10" ht="15" customHeight="1" x14ac:dyDescent="0.2">
      <c r="A13" s="18"/>
      <c r="B13" s="5">
        <v>2</v>
      </c>
      <c r="C13" s="17" t="s">
        <v>3</v>
      </c>
      <c r="D13" s="24">
        <v>506239610</v>
      </c>
      <c r="E13" s="101"/>
      <c r="F13" s="31">
        <f>ROUND(D13*E41,0)</f>
        <v>33748837</v>
      </c>
      <c r="G13" s="31">
        <f t="shared" si="0"/>
        <v>26999422</v>
      </c>
      <c r="H13" s="32">
        <f t="shared" si="1"/>
        <v>566987869</v>
      </c>
      <c r="I13" s="17"/>
      <c r="J13" s="17"/>
    </row>
    <row r="14" spans="1:10" ht="15" customHeight="1" x14ac:dyDescent="0.2">
      <c r="A14" s="18"/>
      <c r="B14" s="5">
        <v>3</v>
      </c>
      <c r="C14" s="17" t="s">
        <v>4</v>
      </c>
      <c r="D14" s="24">
        <v>78849900</v>
      </c>
      <c r="E14" s="101"/>
      <c r="F14" s="31">
        <f>ROUND(D14*E41,0)</f>
        <v>5256587</v>
      </c>
      <c r="G14" s="31">
        <f t="shared" si="0"/>
        <v>4205324</v>
      </c>
      <c r="H14" s="32">
        <f t="shared" si="1"/>
        <v>88311811</v>
      </c>
      <c r="I14" s="17"/>
      <c r="J14" s="17"/>
    </row>
    <row r="15" spans="1:10" ht="15" customHeight="1" x14ac:dyDescent="0.2">
      <c r="A15" s="19" t="s">
        <v>42</v>
      </c>
      <c r="B15" s="5">
        <v>4</v>
      </c>
      <c r="C15" s="17" t="s">
        <v>5</v>
      </c>
      <c r="D15" s="24">
        <v>54675000</v>
      </c>
      <c r="E15" s="101"/>
      <c r="F15" s="31">
        <f>ROUND(D15*E41,0)</f>
        <v>3644949</v>
      </c>
      <c r="G15" s="31">
        <f t="shared" si="0"/>
        <v>2915997</v>
      </c>
      <c r="H15" s="32">
        <f t="shared" si="1"/>
        <v>61235946</v>
      </c>
      <c r="I15" s="17"/>
      <c r="J15" s="17"/>
    </row>
    <row r="16" spans="1:10" ht="15" customHeight="1" x14ac:dyDescent="0.2">
      <c r="A16" s="18"/>
      <c r="B16" s="5">
        <v>5</v>
      </c>
      <c r="C16" s="17" t="s">
        <v>6</v>
      </c>
      <c r="D16" s="24">
        <v>32040000</v>
      </c>
      <c r="E16" s="101"/>
      <c r="F16" s="31">
        <f>ROUND(D16*E41,0)</f>
        <v>2135970</v>
      </c>
      <c r="G16" s="31">
        <f t="shared" si="0"/>
        <v>1708799</v>
      </c>
      <c r="H16" s="32">
        <f t="shared" si="1"/>
        <v>35884769</v>
      </c>
      <c r="I16" s="17"/>
      <c r="J16" s="17"/>
    </row>
    <row r="17" spans="1:10" ht="15" customHeight="1" x14ac:dyDescent="0.2">
      <c r="A17" s="18"/>
      <c r="B17" s="5">
        <v>6</v>
      </c>
      <c r="C17" s="17" t="s">
        <v>7</v>
      </c>
      <c r="D17" s="24">
        <v>11585520</v>
      </c>
      <c r="E17" s="101"/>
      <c r="F17" s="31">
        <f>ROUND(D17*E41,0)</f>
        <v>772357</v>
      </c>
      <c r="G17" s="31">
        <f t="shared" si="0"/>
        <v>617894</v>
      </c>
      <c r="H17" s="32">
        <f t="shared" si="1"/>
        <v>12975771</v>
      </c>
      <c r="I17" s="17"/>
      <c r="J17" s="17"/>
    </row>
    <row r="18" spans="1:10" ht="15" customHeight="1" x14ac:dyDescent="0.2">
      <c r="A18" s="18"/>
      <c r="B18" s="5">
        <v>7</v>
      </c>
      <c r="C18" s="40" t="s">
        <v>46</v>
      </c>
      <c r="D18" s="24">
        <v>45581000</v>
      </c>
      <c r="E18" s="101"/>
      <c r="F18" s="31">
        <f>ROUND(D18*E41,0)</f>
        <v>3038691</v>
      </c>
      <c r="G18" s="31">
        <f>ROUND((D18+F18)*0.05,0)</f>
        <v>2430985</v>
      </c>
      <c r="H18" s="32">
        <f>D18+F18+G18</f>
        <v>51050676</v>
      </c>
      <c r="I18" s="17"/>
      <c r="J18" s="17"/>
    </row>
    <row r="19" spans="1:10" ht="15" customHeight="1" x14ac:dyDescent="0.2">
      <c r="A19" s="22"/>
      <c r="B19" s="20" t="s">
        <v>8</v>
      </c>
      <c r="C19" s="21"/>
      <c r="D19" s="24">
        <f>SUM(D12:D18)</f>
        <v>755040300</v>
      </c>
      <c r="E19" s="101"/>
      <c r="F19" s="24">
        <f>SUM(F12:F18)</f>
        <v>50335318</v>
      </c>
      <c r="G19" s="24">
        <f>SUM(G12:G18)</f>
        <v>40268781</v>
      </c>
      <c r="H19" s="32">
        <f>SUM(H12:H18)</f>
        <v>845644399</v>
      </c>
      <c r="I19" s="17"/>
      <c r="J19" s="17"/>
    </row>
    <row r="20" spans="1:10" ht="15" customHeight="1" x14ac:dyDescent="0.2">
      <c r="A20" s="33" t="s">
        <v>9</v>
      </c>
      <c r="B20" s="34"/>
      <c r="C20" s="35"/>
      <c r="D20" s="24">
        <v>65160900</v>
      </c>
      <c r="E20" s="101"/>
      <c r="F20" s="31">
        <f>ROUND(D20*E41,0)</f>
        <v>4343999</v>
      </c>
      <c r="G20" s="31">
        <f>ROUND((D20+F20)*0.05,0)</f>
        <v>3475245</v>
      </c>
      <c r="H20" s="32">
        <f t="shared" si="1"/>
        <v>72980144</v>
      </c>
      <c r="I20" s="17"/>
      <c r="J20" s="17"/>
    </row>
    <row r="21" spans="1:10" ht="15" customHeight="1" x14ac:dyDescent="0.2">
      <c r="A21" s="33" t="s">
        <v>10</v>
      </c>
      <c r="B21" s="34"/>
      <c r="C21" s="35"/>
      <c r="D21" s="24"/>
      <c r="E21" s="101"/>
      <c r="F21" s="31">
        <f>ROUND(D21*E41,0)</f>
        <v>0</v>
      </c>
      <c r="G21" s="31">
        <f>ROUND((D21+F21)*0.05,0)</f>
        <v>0</v>
      </c>
      <c r="H21" s="32">
        <f t="shared" si="1"/>
        <v>0</v>
      </c>
      <c r="I21" s="17"/>
      <c r="J21" s="17"/>
    </row>
    <row r="22" spans="1:10" ht="15" customHeight="1" x14ac:dyDescent="0.2">
      <c r="A22" s="33" t="s">
        <v>11</v>
      </c>
      <c r="B22" s="34"/>
      <c r="C22" s="35"/>
      <c r="D22" s="24"/>
      <c r="E22" s="101"/>
      <c r="F22" s="31">
        <f>ROUND(D22*E41,0)</f>
        <v>0</v>
      </c>
      <c r="G22" s="31">
        <f>ROUND((D22+F22)*0.05,0)</f>
        <v>0</v>
      </c>
      <c r="H22" s="32">
        <f t="shared" si="1"/>
        <v>0</v>
      </c>
      <c r="I22" s="17"/>
      <c r="J22" s="17"/>
    </row>
    <row r="23" spans="1:10" ht="15" customHeight="1" x14ac:dyDescent="0.2">
      <c r="A23" s="10"/>
      <c r="B23" s="11"/>
      <c r="C23" s="17"/>
      <c r="D23" s="24">
        <v>9000000</v>
      </c>
      <c r="E23" s="101"/>
      <c r="F23" s="31">
        <f>ROUND(D23*E41,0)</f>
        <v>599992</v>
      </c>
      <c r="G23" s="31">
        <f>ROUND((D23+F23)*0.05,0)</f>
        <v>480000</v>
      </c>
      <c r="H23" s="32">
        <f t="shared" si="1"/>
        <v>10079992</v>
      </c>
      <c r="I23" s="17"/>
      <c r="J23" s="17"/>
    </row>
    <row r="24" spans="1:10" ht="15" customHeight="1" x14ac:dyDescent="0.2">
      <c r="A24" s="12" t="s">
        <v>12</v>
      </c>
      <c r="B24" s="13"/>
      <c r="C24" s="17"/>
      <c r="D24" s="24"/>
      <c r="E24" s="101"/>
      <c r="F24" s="31">
        <f>ROUND(D24*E41,0)</f>
        <v>0</v>
      </c>
      <c r="G24" s="31">
        <f>ROUND((D24+F24)*0.05,0)</f>
        <v>0</v>
      </c>
      <c r="H24" s="32">
        <f t="shared" si="1"/>
        <v>0</v>
      </c>
      <c r="I24" s="17"/>
      <c r="J24" s="17"/>
    </row>
    <row r="25" spans="1:10" ht="15" customHeight="1" x14ac:dyDescent="0.2">
      <c r="A25" s="14"/>
      <c r="B25" s="15"/>
      <c r="C25" s="5" t="s">
        <v>8</v>
      </c>
      <c r="D25" s="24">
        <f>SUM(D23:D24)</f>
        <v>9000000</v>
      </c>
      <c r="E25" s="101"/>
      <c r="F25" s="31">
        <f>SUM(F23:F24)</f>
        <v>599992</v>
      </c>
      <c r="G25" s="31">
        <f>SUM(G23:G24)</f>
        <v>480000</v>
      </c>
      <c r="H25" s="32">
        <f t="shared" si="1"/>
        <v>10079992</v>
      </c>
      <c r="I25" s="17"/>
      <c r="J25" s="17"/>
    </row>
    <row r="26" spans="1:10" ht="15" customHeight="1" x14ac:dyDescent="0.2">
      <c r="A26" s="36" t="s">
        <v>13</v>
      </c>
      <c r="B26" s="34"/>
      <c r="C26" s="35"/>
      <c r="D26" s="24"/>
      <c r="E26" s="101"/>
      <c r="F26" s="31">
        <f>ROUND(D26*E41,0)</f>
        <v>0</v>
      </c>
      <c r="G26" s="31">
        <f>ROUND((D26+F26)*0.05,0)</f>
        <v>0</v>
      </c>
      <c r="H26" s="32">
        <f t="shared" si="1"/>
        <v>0</v>
      </c>
      <c r="I26" s="17"/>
      <c r="J26" s="17"/>
    </row>
    <row r="27" spans="1:10" ht="15" customHeight="1" x14ac:dyDescent="0.2">
      <c r="A27" s="10"/>
      <c r="B27" s="11"/>
      <c r="C27" s="37" t="s">
        <v>14</v>
      </c>
      <c r="D27" s="24">
        <v>7650000</v>
      </c>
      <c r="E27" s="101"/>
      <c r="F27" s="31">
        <f>ROUND(D27*E41,0)</f>
        <v>509993</v>
      </c>
      <c r="G27" s="31">
        <f>ROUND((D27+F27)*0.05,0)</f>
        <v>408000</v>
      </c>
      <c r="H27" s="32">
        <f t="shared" si="1"/>
        <v>8567993</v>
      </c>
      <c r="I27" s="17"/>
      <c r="J27" s="17"/>
    </row>
    <row r="28" spans="1:10" ht="15" customHeight="1" x14ac:dyDescent="0.2">
      <c r="A28" s="12" t="s">
        <v>16</v>
      </c>
      <c r="B28" s="13"/>
      <c r="C28" s="37" t="s">
        <v>15</v>
      </c>
      <c r="D28" s="24"/>
      <c r="E28" s="101"/>
      <c r="F28" s="31">
        <f>ROUND(D28*E41,0)</f>
        <v>0</v>
      </c>
      <c r="G28" s="31">
        <f>ROUND((D28+F28)*0.05,0)</f>
        <v>0</v>
      </c>
      <c r="H28" s="32">
        <f t="shared" si="1"/>
        <v>0</v>
      </c>
      <c r="I28" s="17"/>
      <c r="J28" s="17"/>
    </row>
    <row r="29" spans="1:10" ht="15" customHeight="1" x14ac:dyDescent="0.2">
      <c r="A29" s="12" t="s">
        <v>17</v>
      </c>
      <c r="B29" s="13"/>
      <c r="C29" s="17"/>
      <c r="D29" s="24"/>
      <c r="E29" s="101"/>
      <c r="F29" s="31">
        <f>ROUND(D29*E41,0)</f>
        <v>0</v>
      </c>
      <c r="G29" s="31">
        <f>ROUND((D29+F29)*0.05,0)</f>
        <v>0</v>
      </c>
      <c r="H29" s="32">
        <f t="shared" si="1"/>
        <v>0</v>
      </c>
      <c r="I29" s="17"/>
      <c r="J29" s="17"/>
    </row>
    <row r="30" spans="1:10" ht="15" customHeight="1" x14ac:dyDescent="0.2">
      <c r="A30" s="14"/>
      <c r="B30" s="15"/>
      <c r="C30" s="5" t="s">
        <v>8</v>
      </c>
      <c r="D30" s="24">
        <f>SUM(D27:D29)</f>
        <v>7650000</v>
      </c>
      <c r="E30" s="101"/>
      <c r="F30" s="24">
        <f>SUM(F27:F29)</f>
        <v>509993</v>
      </c>
      <c r="G30" s="31">
        <f>SUM(G27:G29)</f>
        <v>408000</v>
      </c>
      <c r="H30" s="32">
        <f t="shared" si="1"/>
        <v>8567993</v>
      </c>
      <c r="I30" s="17"/>
      <c r="J30" s="17"/>
    </row>
    <row r="31" spans="1:10" ht="15" customHeight="1" x14ac:dyDescent="0.2">
      <c r="A31" s="33" t="s">
        <v>18</v>
      </c>
      <c r="B31" s="34"/>
      <c r="C31" s="35"/>
      <c r="D31" s="24"/>
      <c r="E31" s="101"/>
      <c r="F31" s="31">
        <f>ROUND(D31*E41,0)</f>
        <v>0</v>
      </c>
      <c r="G31" s="31">
        <f>ROUND((D31+F31)*0.05,0)</f>
        <v>0</v>
      </c>
      <c r="H31" s="32">
        <f t="shared" si="1"/>
        <v>0</v>
      </c>
      <c r="I31" s="17"/>
      <c r="J31" s="17"/>
    </row>
    <row r="32" spans="1:10" ht="15" customHeight="1" x14ac:dyDescent="0.2">
      <c r="A32" s="33" t="s">
        <v>59</v>
      </c>
      <c r="B32" s="34"/>
      <c r="C32" s="35"/>
      <c r="D32" s="24"/>
      <c r="E32" s="101"/>
      <c r="F32" s="31">
        <f>ROUND(D32*E41,0)</f>
        <v>0</v>
      </c>
      <c r="G32" s="31">
        <f>ROUND((D32+F32)*0.05,0)</f>
        <v>0</v>
      </c>
      <c r="H32" s="32">
        <f t="shared" si="1"/>
        <v>0</v>
      </c>
      <c r="I32" s="17"/>
      <c r="J32" s="17"/>
    </row>
    <row r="33" spans="1:10" ht="15" customHeight="1" x14ac:dyDescent="0.2">
      <c r="A33" s="16"/>
      <c r="B33" s="5">
        <v>1</v>
      </c>
      <c r="C33" s="17" t="s">
        <v>20</v>
      </c>
      <c r="D33" s="24">
        <v>0</v>
      </c>
      <c r="E33" s="101"/>
      <c r="F33" s="31">
        <f>ROUND(D33*E41,0)</f>
        <v>0</v>
      </c>
      <c r="G33" s="31">
        <f>ROUND((D33+F33)*0.05,0)</f>
        <v>0</v>
      </c>
      <c r="H33" s="32">
        <f t="shared" si="1"/>
        <v>0</v>
      </c>
      <c r="I33" s="17"/>
      <c r="J33" s="17"/>
    </row>
    <row r="34" spans="1:10" ht="15" customHeight="1" x14ac:dyDescent="0.2">
      <c r="A34" s="97" t="s">
        <v>22</v>
      </c>
      <c r="B34" s="5">
        <v>2</v>
      </c>
      <c r="C34" s="17" t="s">
        <v>21</v>
      </c>
      <c r="D34" s="24">
        <v>11697500</v>
      </c>
      <c r="E34" s="101"/>
      <c r="F34" s="31">
        <f>ROUND(D34*E41,0)</f>
        <v>779822</v>
      </c>
      <c r="G34" s="31">
        <f>ROUND((D34+F34)*0.05,0)-1</f>
        <v>623865</v>
      </c>
      <c r="H34" s="32">
        <f t="shared" si="1"/>
        <v>13101187</v>
      </c>
      <c r="I34" s="17"/>
      <c r="J34" s="17"/>
    </row>
    <row r="35" spans="1:10" ht="15" customHeight="1" x14ac:dyDescent="0.2">
      <c r="A35" s="97"/>
      <c r="B35" s="5">
        <v>3</v>
      </c>
      <c r="C35" s="17" t="s">
        <v>48</v>
      </c>
      <c r="D35" s="24"/>
      <c r="E35" s="101"/>
      <c r="F35" s="31">
        <f>ROUND(D35*E41,0)</f>
        <v>0</v>
      </c>
      <c r="G35" s="31">
        <f>ROUND((D35+F35)*0.05,0)</f>
        <v>0</v>
      </c>
      <c r="H35" s="32">
        <f t="shared" si="1"/>
        <v>0</v>
      </c>
      <c r="I35" s="17"/>
      <c r="J35" s="17"/>
    </row>
    <row r="36" spans="1:10" ht="15" customHeight="1" x14ac:dyDescent="0.2">
      <c r="A36" s="97"/>
      <c r="B36" s="5">
        <v>4</v>
      </c>
      <c r="C36" s="17" t="s">
        <v>49</v>
      </c>
      <c r="D36" s="24"/>
      <c r="E36" s="101"/>
      <c r="F36" s="31">
        <f>ROUND(D36*E41,0)</f>
        <v>0</v>
      </c>
      <c r="G36" s="31">
        <f>ROUND((D36+F36)*0.05,0)</f>
        <v>0</v>
      </c>
      <c r="H36" s="32">
        <f t="shared" si="1"/>
        <v>0</v>
      </c>
      <c r="I36" s="17"/>
      <c r="J36" s="17"/>
    </row>
    <row r="37" spans="1:10" ht="15" customHeight="1" x14ac:dyDescent="0.2">
      <c r="A37" s="43"/>
      <c r="B37" s="17"/>
      <c r="C37" s="35"/>
      <c r="D37" s="24"/>
      <c r="E37" s="101"/>
      <c r="F37" s="31"/>
      <c r="G37" s="31"/>
      <c r="H37" s="32"/>
      <c r="I37" s="17"/>
      <c r="J37" s="17"/>
    </row>
    <row r="38" spans="1:10" ht="15" customHeight="1" x14ac:dyDescent="0.2">
      <c r="A38" s="22"/>
      <c r="B38" s="20" t="s">
        <v>8</v>
      </c>
      <c r="C38" s="21"/>
      <c r="D38" s="24">
        <f>SUM(D33:D36)</f>
        <v>11697500</v>
      </c>
      <c r="E38" s="101"/>
      <c r="F38" s="31">
        <f>SUM(F33:F36)</f>
        <v>779822</v>
      </c>
      <c r="G38" s="31">
        <f>SUM(G33:G36)</f>
        <v>623865</v>
      </c>
      <c r="H38" s="32">
        <f t="shared" si="1"/>
        <v>13101187</v>
      </c>
      <c r="I38" s="17"/>
      <c r="J38" s="17"/>
    </row>
    <row r="39" spans="1:10" ht="15" customHeight="1" x14ac:dyDescent="0.2">
      <c r="A39" s="20" t="s">
        <v>25</v>
      </c>
      <c r="B39" s="23"/>
      <c r="C39" s="21"/>
      <c r="D39" s="24">
        <f>D19+D20+D25+D30+D31+D38</f>
        <v>848548700</v>
      </c>
      <c r="E39" s="101"/>
      <c r="F39" s="24">
        <f>F19+F20+F25+F30+F31+F38</f>
        <v>56569124</v>
      </c>
      <c r="G39" s="24">
        <f>G19+G20+G25+G30+G31+G38</f>
        <v>45255891</v>
      </c>
      <c r="H39" s="32">
        <f>H19+H20+H25+H30+H31+H38</f>
        <v>950373715</v>
      </c>
      <c r="I39" s="17"/>
      <c r="J39" s="17"/>
    </row>
    <row r="40" spans="1:10" ht="15" customHeight="1" x14ac:dyDescent="0.2">
      <c r="A40" s="20" t="s">
        <v>24</v>
      </c>
      <c r="B40" s="23"/>
      <c r="C40" s="21"/>
      <c r="D40" s="24">
        <v>528000</v>
      </c>
      <c r="E40" s="102"/>
      <c r="F40" s="31">
        <f>ROUND(D40*E41,0)</f>
        <v>35200</v>
      </c>
      <c r="G40" s="31">
        <f>ROUND((D40+F40)*0.05,0)</f>
        <v>28160</v>
      </c>
      <c r="H40" s="32">
        <f t="shared" si="1"/>
        <v>591360</v>
      </c>
      <c r="I40" s="17"/>
      <c r="J40" s="17"/>
    </row>
    <row r="41" spans="1:10" ht="15" customHeight="1" x14ac:dyDescent="0.2">
      <c r="A41" s="20" t="s">
        <v>26</v>
      </c>
      <c r="B41" s="23"/>
      <c r="C41" s="21"/>
      <c r="D41" s="24">
        <f>D39+D40</f>
        <v>849076700</v>
      </c>
      <c r="E41" s="41">
        <f>ROUND(56604324/849076700,10)</f>
        <v>6.6665737000000003E-2</v>
      </c>
      <c r="F41" s="24">
        <f>F39+F40</f>
        <v>56604324</v>
      </c>
      <c r="G41" s="24">
        <f>G39+G40</f>
        <v>45284051</v>
      </c>
      <c r="H41" s="32">
        <f t="shared" si="1"/>
        <v>950965075</v>
      </c>
      <c r="I41" s="17"/>
      <c r="J41" s="17"/>
    </row>
    <row r="42" spans="1:10" x14ac:dyDescent="0.2">
      <c r="A42" s="2"/>
      <c r="B42" s="2"/>
      <c r="C42" s="2"/>
      <c r="D42" s="7"/>
      <c r="E42" s="42"/>
      <c r="F42" s="7"/>
      <c r="G42" s="7"/>
      <c r="H42" s="8"/>
      <c r="I42" s="9"/>
      <c r="J42" s="9"/>
    </row>
    <row r="43" spans="1:10" x14ac:dyDescent="0.2">
      <c r="A43" s="2"/>
      <c r="B43" s="2"/>
      <c r="C43" s="2"/>
      <c r="D43" s="7"/>
      <c r="E43" s="42"/>
      <c r="F43" s="7"/>
      <c r="G43" s="7"/>
      <c r="H43" s="8"/>
      <c r="I43" s="9"/>
      <c r="J43" s="9"/>
    </row>
    <row r="44" spans="1:10" x14ac:dyDescent="0.2">
      <c r="A44" s="2"/>
      <c r="B44" s="2"/>
      <c r="C44" s="2"/>
      <c r="D44" s="7"/>
      <c r="E44" s="42"/>
      <c r="F44" s="7"/>
      <c r="G44" s="7"/>
      <c r="H44" s="8"/>
      <c r="I44" s="9"/>
      <c r="J44" s="9"/>
    </row>
    <row r="45" spans="1:10" x14ac:dyDescent="0.2">
      <c r="A45" s="2"/>
      <c r="B45" s="2"/>
      <c r="C45" s="2"/>
      <c r="D45" s="7"/>
      <c r="E45" s="42"/>
      <c r="F45" s="7"/>
      <c r="G45" s="7"/>
      <c r="H45" s="8"/>
      <c r="J45" s="9"/>
    </row>
    <row r="46" spans="1:10" x14ac:dyDescent="0.2">
      <c r="A46" s="4" t="s">
        <v>61</v>
      </c>
      <c r="F46" s="3"/>
      <c r="J46" s="9"/>
    </row>
    <row r="47" spans="1:10" x14ac:dyDescent="0.2">
      <c r="A47" s="4" t="s">
        <v>62</v>
      </c>
    </row>
    <row r="48" spans="1:10" x14ac:dyDescent="0.2">
      <c r="A48" s="4" t="s">
        <v>63</v>
      </c>
    </row>
    <row r="49" spans="1:1" x14ac:dyDescent="0.2">
      <c r="A49" s="4" t="s">
        <v>64</v>
      </c>
    </row>
    <row r="50" spans="1:1" x14ac:dyDescent="0.2">
      <c r="A50" s="4" t="s">
        <v>65</v>
      </c>
    </row>
    <row r="51" spans="1:1" x14ac:dyDescent="0.2">
      <c r="A51" s="4" t="s">
        <v>66</v>
      </c>
    </row>
    <row r="52" spans="1:1" x14ac:dyDescent="0.2">
      <c r="A52" s="4" t="s">
        <v>67</v>
      </c>
    </row>
    <row r="53" spans="1:1" x14ac:dyDescent="0.2">
      <c r="A53" s="45" t="s">
        <v>68</v>
      </c>
    </row>
    <row r="54" spans="1:1" x14ac:dyDescent="0.2">
      <c r="A54" s="4" t="s">
        <v>60</v>
      </c>
    </row>
  </sheetData>
  <mergeCells count="7">
    <mergeCell ref="F9:F10"/>
    <mergeCell ref="G9:G10"/>
    <mergeCell ref="H9:H10"/>
    <mergeCell ref="A34:A36"/>
    <mergeCell ref="D9:D10"/>
    <mergeCell ref="E9:E10"/>
    <mergeCell ref="E12:E40"/>
  </mergeCells>
  <phoneticPr fontId="2"/>
  <pageMargins left="1.2598425196850394" right="0.78740157480314965" top="0.62992125984251968" bottom="0.59055118110236227" header="0.51181102362204722" footer="0.51181102362204722"/>
  <pageSetup paperSize="9" scale="7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view="pageBreakPreview" zoomScale="75" zoomScaleNormal="75" workbookViewId="0">
      <selection activeCell="L6" sqref="L6"/>
    </sheetView>
  </sheetViews>
  <sheetFormatPr defaultColWidth="9" defaultRowHeight="14.4" x14ac:dyDescent="0.2"/>
  <cols>
    <col min="1" max="1" width="3.77734375" style="59" customWidth="1"/>
    <col min="2" max="4" width="3.6640625" style="59" customWidth="1"/>
    <col min="5" max="5" width="10.77734375" style="59" customWidth="1"/>
    <col min="6" max="13" width="16.6640625" style="59" customWidth="1"/>
    <col min="14" max="14" width="15.109375" style="59" customWidth="1"/>
    <col min="15" max="15" width="10.21875" style="59" bestFit="1" customWidth="1"/>
    <col min="16" max="16" width="8.33203125" style="59" customWidth="1"/>
    <col min="17" max="16384" width="9" style="59"/>
  </cols>
  <sheetData>
    <row r="1" spans="1:14" ht="28.5" customHeight="1" x14ac:dyDescent="0.2">
      <c r="G1" s="94" t="s">
        <v>81</v>
      </c>
    </row>
    <row r="2" spans="1:14" ht="24" customHeight="1" x14ac:dyDescent="0.2">
      <c r="A2" s="103" t="s">
        <v>82</v>
      </c>
      <c r="B2" s="103"/>
      <c r="C2" s="103"/>
      <c r="D2" s="103"/>
      <c r="E2" s="103"/>
      <c r="F2" s="103"/>
      <c r="G2" s="103"/>
      <c r="H2" s="103"/>
      <c r="I2" s="103"/>
      <c r="J2" s="103"/>
      <c r="K2" s="103"/>
      <c r="L2" s="103"/>
      <c r="M2" s="103"/>
      <c r="N2" s="103"/>
    </row>
    <row r="3" spans="1:14" ht="21" customHeight="1" thickBot="1" x14ac:dyDescent="0.25">
      <c r="A3" s="60"/>
      <c r="B3" s="60"/>
      <c r="C3" s="60"/>
      <c r="D3" s="60"/>
      <c r="E3" s="60"/>
      <c r="F3" s="60"/>
      <c r="G3" s="60"/>
      <c r="H3" s="60"/>
      <c r="I3" s="60"/>
      <c r="J3" s="60"/>
      <c r="K3" s="60"/>
      <c r="L3" s="60"/>
      <c r="M3" s="113"/>
      <c r="N3" s="113"/>
    </row>
    <row r="4" spans="1:14" ht="27.75" customHeight="1" x14ac:dyDescent="0.2">
      <c r="A4" s="120" t="s">
        <v>83</v>
      </c>
      <c r="B4" s="121"/>
      <c r="C4" s="121"/>
      <c r="D4" s="121"/>
      <c r="E4" s="122"/>
      <c r="F4" s="87"/>
      <c r="G4" s="88"/>
      <c r="H4" s="89"/>
      <c r="I4" s="60"/>
      <c r="J4" s="60"/>
      <c r="K4" s="60"/>
      <c r="L4" s="60"/>
      <c r="M4" s="86"/>
      <c r="N4" s="86"/>
    </row>
    <row r="5" spans="1:14" ht="27.75" customHeight="1" thickBot="1" x14ac:dyDescent="0.25">
      <c r="A5" s="123" t="s">
        <v>84</v>
      </c>
      <c r="B5" s="124"/>
      <c r="C5" s="124"/>
      <c r="D5" s="124"/>
      <c r="E5" s="125"/>
      <c r="F5" s="90"/>
      <c r="G5" s="91"/>
      <c r="H5" s="92"/>
      <c r="I5" s="85"/>
      <c r="J5" s="58"/>
      <c r="K5" s="58"/>
      <c r="L5" s="58"/>
      <c r="M5" s="58"/>
      <c r="N5" s="60"/>
    </row>
    <row r="6" spans="1:14" ht="117" customHeight="1" thickBot="1" x14ac:dyDescent="0.25">
      <c r="A6" s="60"/>
      <c r="B6" s="60"/>
      <c r="C6" s="60"/>
      <c r="D6" s="60"/>
      <c r="E6" s="60"/>
      <c r="F6" s="60"/>
      <c r="G6" s="60"/>
      <c r="H6" s="60"/>
      <c r="I6" s="60"/>
      <c r="J6" s="60"/>
      <c r="K6" s="60"/>
      <c r="L6" s="60"/>
      <c r="M6" s="60"/>
      <c r="N6" s="93" t="s">
        <v>76</v>
      </c>
    </row>
    <row r="7" spans="1:14" s="61" customFormat="1" ht="34.5" customHeight="1" thickTop="1" x14ac:dyDescent="0.2">
      <c r="A7" s="114" t="s">
        <v>1</v>
      </c>
      <c r="B7" s="115"/>
      <c r="C7" s="115"/>
      <c r="D7" s="115"/>
      <c r="E7" s="116"/>
      <c r="F7" s="79" t="s">
        <v>87</v>
      </c>
      <c r="G7" s="80"/>
      <c r="H7" s="66"/>
      <c r="I7" s="79" t="s">
        <v>87</v>
      </c>
      <c r="J7" s="80"/>
      <c r="K7" s="66"/>
      <c r="L7" s="79" t="s">
        <v>75</v>
      </c>
      <c r="M7" s="80">
        <f>J7+G7</f>
        <v>0</v>
      </c>
      <c r="N7" s="66"/>
    </row>
    <row r="8" spans="1:14" s="61" customFormat="1" ht="18" customHeight="1" x14ac:dyDescent="0.2">
      <c r="A8" s="117"/>
      <c r="B8" s="118"/>
      <c r="C8" s="118"/>
      <c r="D8" s="118"/>
      <c r="E8" s="119"/>
      <c r="F8" s="104" t="s">
        <v>85</v>
      </c>
      <c r="G8" s="107" t="s">
        <v>79</v>
      </c>
      <c r="H8" s="110" t="s">
        <v>8</v>
      </c>
      <c r="I8" s="104" t="s">
        <v>86</v>
      </c>
      <c r="J8" s="107" t="s">
        <v>79</v>
      </c>
      <c r="K8" s="110" t="s">
        <v>8</v>
      </c>
      <c r="L8" s="104" t="s">
        <v>86</v>
      </c>
      <c r="M8" s="107" t="s">
        <v>79</v>
      </c>
      <c r="N8" s="110" t="s">
        <v>8</v>
      </c>
    </row>
    <row r="9" spans="1:14" s="61" customFormat="1" ht="18" customHeight="1" x14ac:dyDescent="0.2">
      <c r="A9" s="117"/>
      <c r="B9" s="118"/>
      <c r="C9" s="118"/>
      <c r="D9" s="118"/>
      <c r="E9" s="119"/>
      <c r="F9" s="105"/>
      <c r="G9" s="108"/>
      <c r="H9" s="111"/>
      <c r="I9" s="105"/>
      <c r="J9" s="108"/>
      <c r="K9" s="111"/>
      <c r="L9" s="105"/>
      <c r="M9" s="108"/>
      <c r="N9" s="111"/>
    </row>
    <row r="10" spans="1:14" s="61" customFormat="1" ht="18" customHeight="1" x14ac:dyDescent="0.2">
      <c r="A10" s="117"/>
      <c r="B10" s="118"/>
      <c r="C10" s="118"/>
      <c r="D10" s="118"/>
      <c r="E10" s="119"/>
      <c r="F10" s="106"/>
      <c r="G10" s="109"/>
      <c r="H10" s="112"/>
      <c r="I10" s="106"/>
      <c r="J10" s="109"/>
      <c r="K10" s="112"/>
      <c r="L10" s="106"/>
      <c r="M10" s="109"/>
      <c r="N10" s="112"/>
    </row>
    <row r="11" spans="1:14" s="61" customFormat="1" ht="35.25" customHeight="1" x14ac:dyDescent="0.2">
      <c r="A11" s="126" t="s">
        <v>36</v>
      </c>
      <c r="B11" s="62"/>
      <c r="C11" s="62"/>
      <c r="D11" s="62"/>
      <c r="E11" s="63" t="s">
        <v>45</v>
      </c>
      <c r="F11" s="81">
        <f>L11</f>
        <v>0</v>
      </c>
      <c r="G11" s="81">
        <f>M11</f>
        <v>0</v>
      </c>
      <c r="H11" s="82">
        <f>SUM(F11:G11)</f>
        <v>0</v>
      </c>
      <c r="I11" s="81">
        <f>L11</f>
        <v>0</v>
      </c>
      <c r="J11" s="81">
        <f>M11</f>
        <v>0</v>
      </c>
      <c r="K11" s="82">
        <f>SUM(I11:J11)</f>
        <v>0</v>
      </c>
      <c r="L11" s="81"/>
      <c r="M11" s="81"/>
      <c r="N11" s="82">
        <f>SUM(L11:M11)</f>
        <v>0</v>
      </c>
    </row>
    <row r="12" spans="1:14" s="61" customFormat="1" ht="35.25" customHeight="1" x14ac:dyDescent="0.2">
      <c r="A12" s="127"/>
      <c r="B12" s="64"/>
      <c r="C12" s="64"/>
      <c r="D12" s="64"/>
      <c r="E12" s="65" t="s">
        <v>80</v>
      </c>
      <c r="F12" s="84" t="e">
        <f>L12</f>
        <v>#DIV/0!</v>
      </c>
      <c r="G12" s="84" t="e">
        <f>M12</f>
        <v>#DIV/0!</v>
      </c>
      <c r="H12" s="83" t="e">
        <f>SUM(F12:G12)</f>
        <v>#DIV/0!</v>
      </c>
      <c r="I12" s="84" t="e">
        <f>L12</f>
        <v>#DIV/0!</v>
      </c>
      <c r="J12" s="84" t="e">
        <f>M12</f>
        <v>#DIV/0!</v>
      </c>
      <c r="K12" s="83" t="e">
        <f>SUM(I12:J12)</f>
        <v>#DIV/0!</v>
      </c>
      <c r="L12" s="84" t="e">
        <f>ROUND(L11/$N$11,10)</f>
        <v>#DIV/0!</v>
      </c>
      <c r="M12" s="84" t="e">
        <f>ROUND(M11/$N$11,10)</f>
        <v>#DIV/0!</v>
      </c>
      <c r="N12" s="83" t="e">
        <f>SUM(L12:M12)</f>
        <v>#DIV/0!</v>
      </c>
    </row>
    <row r="13" spans="1:14" s="61" customFormat="1" ht="35.25" customHeight="1" x14ac:dyDescent="0.2">
      <c r="A13" s="134" t="s">
        <v>71</v>
      </c>
      <c r="B13" s="146" t="s">
        <v>77</v>
      </c>
      <c r="C13" s="147"/>
      <c r="D13" s="147"/>
      <c r="E13" s="148"/>
      <c r="F13" s="47" t="e">
        <f>ROUND(L13*$G$7,0)</f>
        <v>#DIV/0!</v>
      </c>
      <c r="G13" s="47" t="e">
        <f>ROUND(M13*$G$7,0)</f>
        <v>#DIV/0!</v>
      </c>
      <c r="H13" s="48">
        <f>N13*$G$7</f>
        <v>0</v>
      </c>
      <c r="I13" s="47" t="e">
        <f>L13-F13</f>
        <v>#DIV/0!</v>
      </c>
      <c r="J13" s="47" t="e">
        <f>K13-I13</f>
        <v>#DIV/0!</v>
      </c>
      <c r="K13" s="48">
        <f>N13-H13</f>
        <v>0</v>
      </c>
      <c r="L13" s="47" t="e">
        <f>ROUND(L11/$N11*$N$13,0)</f>
        <v>#DIV/0!</v>
      </c>
      <c r="M13" s="47" t="e">
        <f>ROUND(M11/$N11*$N$13,0)</f>
        <v>#DIV/0!</v>
      </c>
      <c r="N13" s="48"/>
    </row>
    <row r="14" spans="1:14" s="61" customFormat="1" ht="35.25" customHeight="1" thickBot="1" x14ac:dyDescent="0.25">
      <c r="A14" s="135"/>
      <c r="B14" s="143" t="s">
        <v>78</v>
      </c>
      <c r="C14" s="144"/>
      <c r="D14" s="144"/>
      <c r="E14" s="145"/>
      <c r="F14" s="47" t="e">
        <f>ROUND(L14*$G$7,0)</f>
        <v>#DIV/0!</v>
      </c>
      <c r="G14" s="47" t="e">
        <f>ROUND(M14*$G$7,0)</f>
        <v>#DIV/0!</v>
      </c>
      <c r="H14" s="48">
        <f>N14*$G$7</f>
        <v>0</v>
      </c>
      <c r="I14" s="47" t="e">
        <f>L14-F14</f>
        <v>#DIV/0!</v>
      </c>
      <c r="J14" s="47" t="e">
        <f>K14-I14</f>
        <v>#DIV/0!</v>
      </c>
      <c r="K14" s="48">
        <f>N14-H14</f>
        <v>0</v>
      </c>
      <c r="L14" s="47" t="e">
        <f>ROUND(L12/$N12*$N$14,0)</f>
        <v>#DIV/0!</v>
      </c>
      <c r="M14" s="47" t="e">
        <f>ROUND(M12/$N12*$N$14,0)</f>
        <v>#DIV/0!</v>
      </c>
      <c r="N14" s="48"/>
    </row>
    <row r="15" spans="1:14" s="61" customFormat="1" ht="35.25" customHeight="1" thickBot="1" x14ac:dyDescent="0.25">
      <c r="A15" s="136"/>
      <c r="B15" s="131" t="s">
        <v>72</v>
      </c>
      <c r="C15" s="132"/>
      <c r="D15" s="132"/>
      <c r="E15" s="133"/>
      <c r="F15" s="51" t="e">
        <f t="shared" ref="F15:N15" si="0">F13+F14</f>
        <v>#DIV/0!</v>
      </c>
      <c r="G15" s="51" t="e">
        <f t="shared" si="0"/>
        <v>#DIV/0!</v>
      </c>
      <c r="H15" s="52">
        <f t="shared" si="0"/>
        <v>0</v>
      </c>
      <c r="I15" s="51" t="e">
        <f t="shared" si="0"/>
        <v>#DIV/0!</v>
      </c>
      <c r="J15" s="51" t="e">
        <f t="shared" si="0"/>
        <v>#DIV/0!</v>
      </c>
      <c r="K15" s="52">
        <f t="shared" si="0"/>
        <v>0</v>
      </c>
      <c r="L15" s="51" t="e">
        <f t="shared" si="0"/>
        <v>#DIV/0!</v>
      </c>
      <c r="M15" s="51" t="e">
        <f t="shared" si="0"/>
        <v>#DIV/0!</v>
      </c>
      <c r="N15" s="52">
        <f t="shared" si="0"/>
        <v>0</v>
      </c>
    </row>
    <row r="16" spans="1:14" s="61" customFormat="1" ht="35.25" customHeight="1" thickTop="1" x14ac:dyDescent="0.2">
      <c r="A16" s="128" t="s">
        <v>37</v>
      </c>
      <c r="B16" s="140" t="s">
        <v>73</v>
      </c>
      <c r="C16" s="141"/>
      <c r="D16" s="141"/>
      <c r="E16" s="142"/>
      <c r="F16" s="47" t="e">
        <f>ROUND(L16*$G$7,0)</f>
        <v>#DIV/0!</v>
      </c>
      <c r="G16" s="47" t="e">
        <f>ROUND(M16*$G$7,0)</f>
        <v>#DIV/0!</v>
      </c>
      <c r="H16" s="48">
        <f>N16*$G$7</f>
        <v>0</v>
      </c>
      <c r="I16" s="47" t="e">
        <f>L16-F16</f>
        <v>#DIV/0!</v>
      </c>
      <c r="J16" s="47" t="e">
        <f>K16-I16</f>
        <v>#DIV/0!</v>
      </c>
      <c r="K16" s="48">
        <f>N16-H16</f>
        <v>0</v>
      </c>
      <c r="L16" s="47" t="e">
        <f>ROUND(L14/$N14*$N$16,0)</f>
        <v>#DIV/0!</v>
      </c>
      <c r="M16" s="47" t="e">
        <f>ROUND(M14/$N14*$N$16,0)</f>
        <v>#DIV/0!</v>
      </c>
      <c r="N16" s="53"/>
    </row>
    <row r="17" spans="1:15" s="67" customFormat="1" ht="35.25" customHeight="1" thickBot="1" x14ac:dyDescent="0.25">
      <c r="A17" s="129"/>
      <c r="B17" s="137" t="s">
        <v>74</v>
      </c>
      <c r="C17" s="138"/>
      <c r="D17" s="138"/>
      <c r="E17" s="139"/>
      <c r="F17" s="47" t="e">
        <f>ROUND(L17*$G$7,0)</f>
        <v>#DIV/0!</v>
      </c>
      <c r="G17" s="47" t="e">
        <f>ROUND(M17*$G$7,0)</f>
        <v>#DIV/0!</v>
      </c>
      <c r="H17" s="48">
        <f>N17*$G$7</f>
        <v>0</v>
      </c>
      <c r="I17" s="47" t="e">
        <f>L17-F17</f>
        <v>#DIV/0!</v>
      </c>
      <c r="J17" s="47" t="e">
        <f>K17-I17</f>
        <v>#DIV/0!</v>
      </c>
      <c r="K17" s="48">
        <f>N17-H17</f>
        <v>0</v>
      </c>
      <c r="L17" s="47" t="e">
        <f>ROUND(L15/$N15*$N$17,0)</f>
        <v>#DIV/0!</v>
      </c>
      <c r="M17" s="47" t="e">
        <f>ROUND(M11/$N11*$N$17,0)</f>
        <v>#DIV/0!</v>
      </c>
      <c r="N17" s="50"/>
    </row>
    <row r="18" spans="1:15" s="67" customFormat="1" ht="35.25" customHeight="1" thickBot="1" x14ac:dyDescent="0.25">
      <c r="A18" s="130"/>
      <c r="B18" s="131" t="s">
        <v>72</v>
      </c>
      <c r="C18" s="132"/>
      <c r="D18" s="132"/>
      <c r="E18" s="133"/>
      <c r="F18" s="51" t="e">
        <f t="shared" ref="F18:N18" si="1">SUM(F16:F17)</f>
        <v>#DIV/0!</v>
      </c>
      <c r="G18" s="51" t="e">
        <f t="shared" si="1"/>
        <v>#DIV/0!</v>
      </c>
      <c r="H18" s="52">
        <f t="shared" si="1"/>
        <v>0</v>
      </c>
      <c r="I18" s="51" t="e">
        <f t="shared" si="1"/>
        <v>#DIV/0!</v>
      </c>
      <c r="J18" s="51" t="e">
        <f t="shared" si="1"/>
        <v>#DIV/0!</v>
      </c>
      <c r="K18" s="52">
        <f t="shared" si="1"/>
        <v>0</v>
      </c>
      <c r="L18" s="51" t="e">
        <f t="shared" si="1"/>
        <v>#DIV/0!</v>
      </c>
      <c r="M18" s="51" t="e">
        <f t="shared" si="1"/>
        <v>#DIV/0!</v>
      </c>
      <c r="N18" s="52">
        <f t="shared" si="1"/>
        <v>0</v>
      </c>
    </row>
    <row r="19" spans="1:15" s="67" customFormat="1" ht="35.25" customHeight="1" thickTop="1" x14ac:dyDescent="0.2">
      <c r="A19" s="68" t="s">
        <v>69</v>
      </c>
      <c r="B19" s="69"/>
      <c r="C19" s="69"/>
      <c r="D19" s="69"/>
      <c r="E19" s="70"/>
      <c r="F19" s="54" t="e">
        <f t="shared" ref="F19:N19" si="2">F13+F16</f>
        <v>#DIV/0!</v>
      </c>
      <c r="G19" s="54" t="e">
        <f t="shared" si="2"/>
        <v>#DIV/0!</v>
      </c>
      <c r="H19" s="55">
        <f t="shared" si="2"/>
        <v>0</v>
      </c>
      <c r="I19" s="54" t="e">
        <f t="shared" si="2"/>
        <v>#DIV/0!</v>
      </c>
      <c r="J19" s="54" t="e">
        <f t="shared" si="2"/>
        <v>#DIV/0!</v>
      </c>
      <c r="K19" s="55">
        <f t="shared" si="2"/>
        <v>0</v>
      </c>
      <c r="L19" s="54" t="e">
        <f t="shared" si="2"/>
        <v>#DIV/0!</v>
      </c>
      <c r="M19" s="54" t="e">
        <f t="shared" si="2"/>
        <v>#DIV/0!</v>
      </c>
      <c r="N19" s="55">
        <f t="shared" si="2"/>
        <v>0</v>
      </c>
    </row>
    <row r="20" spans="1:15" s="67" customFormat="1" ht="35.25" customHeight="1" thickBot="1" x14ac:dyDescent="0.25">
      <c r="A20" s="71" t="s">
        <v>70</v>
      </c>
      <c r="B20" s="72"/>
      <c r="C20" s="72"/>
      <c r="D20" s="72"/>
      <c r="E20" s="73"/>
      <c r="F20" s="49" t="e">
        <f t="shared" ref="F20:N20" si="3">F14+F17</f>
        <v>#DIV/0!</v>
      </c>
      <c r="G20" s="49" t="e">
        <f t="shared" si="3"/>
        <v>#DIV/0!</v>
      </c>
      <c r="H20" s="50">
        <f t="shared" si="3"/>
        <v>0</v>
      </c>
      <c r="I20" s="49" t="e">
        <f t="shared" si="3"/>
        <v>#DIV/0!</v>
      </c>
      <c r="J20" s="49" t="e">
        <f t="shared" si="3"/>
        <v>#DIV/0!</v>
      </c>
      <c r="K20" s="50">
        <f t="shared" si="3"/>
        <v>0</v>
      </c>
      <c r="L20" s="49" t="e">
        <f t="shared" si="3"/>
        <v>#DIV/0!</v>
      </c>
      <c r="M20" s="49" t="e">
        <f t="shared" si="3"/>
        <v>#DIV/0!</v>
      </c>
      <c r="N20" s="50">
        <f t="shared" si="3"/>
        <v>0</v>
      </c>
    </row>
    <row r="21" spans="1:15" s="61" customFormat="1" ht="35.25" customHeight="1" thickTop="1" thickBot="1" x14ac:dyDescent="0.25">
      <c r="A21" s="74" t="s">
        <v>44</v>
      </c>
      <c r="B21" s="75"/>
      <c r="C21" s="75"/>
      <c r="D21" s="75"/>
      <c r="E21" s="76"/>
      <c r="F21" s="56" t="e">
        <f t="shared" ref="F21:N21" si="4">SUM(F19:F20)</f>
        <v>#DIV/0!</v>
      </c>
      <c r="G21" s="56" t="e">
        <f t="shared" si="4"/>
        <v>#DIV/0!</v>
      </c>
      <c r="H21" s="57">
        <f t="shared" si="4"/>
        <v>0</v>
      </c>
      <c r="I21" s="56" t="e">
        <f t="shared" si="4"/>
        <v>#DIV/0!</v>
      </c>
      <c r="J21" s="56" t="e">
        <f t="shared" si="4"/>
        <v>#DIV/0!</v>
      </c>
      <c r="K21" s="57">
        <f t="shared" si="4"/>
        <v>0</v>
      </c>
      <c r="L21" s="56" t="e">
        <f t="shared" si="4"/>
        <v>#DIV/0!</v>
      </c>
      <c r="M21" s="56" t="e">
        <f t="shared" si="4"/>
        <v>#DIV/0!</v>
      </c>
      <c r="N21" s="57">
        <f t="shared" si="4"/>
        <v>0</v>
      </c>
    </row>
    <row r="22" spans="1:15" ht="23.25" customHeight="1" thickTop="1" x14ac:dyDescent="0.2"/>
    <row r="23" spans="1:15" ht="39" customHeight="1" x14ac:dyDescent="0.2">
      <c r="A23" s="77"/>
      <c r="B23" s="77"/>
      <c r="C23" s="77"/>
      <c r="D23" s="77"/>
      <c r="E23" s="77"/>
      <c r="F23" s="58"/>
      <c r="G23" s="58"/>
      <c r="H23" s="58"/>
      <c r="I23" s="58"/>
      <c r="J23" s="58"/>
      <c r="K23" s="58"/>
      <c r="L23" s="58"/>
      <c r="M23" s="58"/>
      <c r="N23" s="58"/>
      <c r="O23" s="78"/>
    </row>
    <row r="24" spans="1:15" ht="16.5" customHeight="1" x14ac:dyDescent="0.2"/>
  </sheetData>
  <mergeCells count="23">
    <mergeCell ref="A11:A12"/>
    <mergeCell ref="A16:A18"/>
    <mergeCell ref="B18:E18"/>
    <mergeCell ref="A13:A15"/>
    <mergeCell ref="B17:E17"/>
    <mergeCell ref="B16:E16"/>
    <mergeCell ref="B14:E14"/>
    <mergeCell ref="B13:E13"/>
    <mergeCell ref="B15:E15"/>
    <mergeCell ref="A2:N2"/>
    <mergeCell ref="F8:F10"/>
    <mergeCell ref="I8:I10"/>
    <mergeCell ref="L8:L10"/>
    <mergeCell ref="J8:J10"/>
    <mergeCell ref="K8:K10"/>
    <mergeCell ref="M3:N3"/>
    <mergeCell ref="M8:M10"/>
    <mergeCell ref="A7:E10"/>
    <mergeCell ref="N8:N10"/>
    <mergeCell ref="H8:H10"/>
    <mergeCell ref="A4:E4"/>
    <mergeCell ref="G8:G10"/>
    <mergeCell ref="A5:E5"/>
  </mergeCells>
  <phoneticPr fontId="2"/>
  <pageMargins left="0.78740157480314965" right="0" top="0.78740157480314965" bottom="0.78740157480314965" header="0.59055118110236227" footer="0.59055118110236227"/>
  <pageSetup paperSize="9" scale="69" orientation="landscape" horizont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tabSelected="1" zoomScale="75" zoomScaleNormal="75" zoomScaleSheetLayoutView="75" workbookViewId="0">
      <selection activeCell="F7" sqref="A7:XFD7"/>
    </sheetView>
  </sheetViews>
  <sheetFormatPr defaultColWidth="9" defaultRowHeight="14.4" x14ac:dyDescent="0.2"/>
  <cols>
    <col min="1" max="1" width="3.77734375" style="59" customWidth="1"/>
    <col min="2" max="4" width="3.6640625" style="59" customWidth="1"/>
    <col min="5" max="5" width="10.77734375" style="59" customWidth="1"/>
    <col min="6" max="13" width="16.6640625" style="59" customWidth="1"/>
    <col min="14" max="14" width="15.109375" style="59" customWidth="1"/>
    <col min="15" max="15" width="10.21875" style="59" bestFit="1" customWidth="1"/>
    <col min="16" max="16" width="8.33203125" style="59" customWidth="1"/>
    <col min="17" max="16384" width="9" style="59"/>
  </cols>
  <sheetData>
    <row r="1" spans="1:14" ht="28.5" customHeight="1" x14ac:dyDescent="0.2">
      <c r="G1" s="94" t="s">
        <v>81</v>
      </c>
    </row>
    <row r="2" spans="1:14" ht="24" customHeight="1" x14ac:dyDescent="0.2">
      <c r="A2" s="103" t="s">
        <v>82</v>
      </c>
      <c r="B2" s="103"/>
      <c r="C2" s="103"/>
      <c r="D2" s="103"/>
      <c r="E2" s="103"/>
      <c r="F2" s="103"/>
      <c r="G2" s="103"/>
      <c r="H2" s="103"/>
      <c r="I2" s="103"/>
      <c r="J2" s="103"/>
      <c r="K2" s="103"/>
      <c r="L2" s="103"/>
      <c r="M2" s="103"/>
      <c r="N2" s="103"/>
    </row>
    <row r="3" spans="1:14" ht="21" customHeight="1" thickBot="1" x14ac:dyDescent="0.25">
      <c r="A3" s="60"/>
      <c r="B3" s="60"/>
      <c r="C3" s="60"/>
      <c r="D3" s="60"/>
      <c r="E3" s="60"/>
      <c r="F3" s="60"/>
      <c r="G3" s="60"/>
      <c r="H3" s="60"/>
      <c r="I3" s="60"/>
      <c r="J3" s="60"/>
      <c r="K3" s="60"/>
      <c r="L3" s="60"/>
      <c r="M3" s="113"/>
      <c r="N3" s="113"/>
    </row>
    <row r="4" spans="1:14" ht="27.75" customHeight="1" x14ac:dyDescent="0.2">
      <c r="A4" s="120" t="s">
        <v>83</v>
      </c>
      <c r="B4" s="121"/>
      <c r="C4" s="121"/>
      <c r="D4" s="121"/>
      <c r="E4" s="122"/>
      <c r="F4" s="87"/>
      <c r="G4" s="88"/>
      <c r="H4" s="89"/>
      <c r="I4" s="60"/>
      <c r="J4" s="60"/>
      <c r="K4" s="60"/>
      <c r="L4" s="60"/>
      <c r="M4" s="86"/>
      <c r="N4" s="86"/>
    </row>
    <row r="5" spans="1:14" ht="27.75" customHeight="1" thickBot="1" x14ac:dyDescent="0.25">
      <c r="A5" s="123" t="s">
        <v>84</v>
      </c>
      <c r="B5" s="124"/>
      <c r="C5" s="124"/>
      <c r="D5" s="124"/>
      <c r="E5" s="125"/>
      <c r="F5" s="90"/>
      <c r="G5" s="91"/>
      <c r="H5" s="92"/>
      <c r="I5" s="85"/>
      <c r="J5" s="58"/>
      <c r="K5" s="58"/>
      <c r="L5" s="58"/>
      <c r="M5" s="58"/>
      <c r="N5" s="60"/>
    </row>
    <row r="6" spans="1:14" ht="117" customHeight="1" thickBot="1" x14ac:dyDescent="0.25">
      <c r="A6" s="60"/>
      <c r="B6" s="60"/>
      <c r="C6" s="60"/>
      <c r="D6" s="60"/>
      <c r="E6" s="60"/>
      <c r="F6" s="60"/>
      <c r="G6" s="60"/>
      <c r="H6" s="60"/>
      <c r="I6" s="60"/>
      <c r="J6" s="60"/>
      <c r="K6" s="60"/>
      <c r="L6" s="60"/>
      <c r="M6" s="60"/>
      <c r="N6" s="93" t="s">
        <v>76</v>
      </c>
    </row>
    <row r="7" spans="1:14" s="61" customFormat="1" ht="34.5" customHeight="1" thickTop="1" x14ac:dyDescent="0.2">
      <c r="A7" s="114" t="s">
        <v>1</v>
      </c>
      <c r="B7" s="115"/>
      <c r="C7" s="115"/>
      <c r="D7" s="115"/>
      <c r="E7" s="116"/>
      <c r="F7" s="79" t="s">
        <v>88</v>
      </c>
      <c r="G7" s="80">
        <v>0.02</v>
      </c>
      <c r="H7" s="95"/>
      <c r="I7" s="79" t="s">
        <v>88</v>
      </c>
      <c r="J7" s="80">
        <v>0.98</v>
      </c>
      <c r="K7" s="95"/>
      <c r="L7" s="79" t="s">
        <v>75</v>
      </c>
      <c r="M7" s="80">
        <f>J7+G7</f>
        <v>1</v>
      </c>
      <c r="N7" s="95"/>
    </row>
    <row r="8" spans="1:14" s="61" customFormat="1" ht="18" customHeight="1" x14ac:dyDescent="0.2">
      <c r="A8" s="117"/>
      <c r="B8" s="118"/>
      <c r="C8" s="118"/>
      <c r="D8" s="118"/>
      <c r="E8" s="119"/>
      <c r="F8" s="104" t="s">
        <v>86</v>
      </c>
      <c r="G8" s="107" t="s">
        <v>79</v>
      </c>
      <c r="H8" s="110" t="s">
        <v>8</v>
      </c>
      <c r="I8" s="104" t="s">
        <v>86</v>
      </c>
      <c r="J8" s="107" t="s">
        <v>79</v>
      </c>
      <c r="K8" s="110" t="s">
        <v>8</v>
      </c>
      <c r="L8" s="104" t="s">
        <v>86</v>
      </c>
      <c r="M8" s="107" t="s">
        <v>79</v>
      </c>
      <c r="N8" s="110" t="s">
        <v>8</v>
      </c>
    </row>
    <row r="9" spans="1:14" s="61" customFormat="1" ht="18" customHeight="1" x14ac:dyDescent="0.2">
      <c r="A9" s="117"/>
      <c r="B9" s="118"/>
      <c r="C9" s="118"/>
      <c r="D9" s="118"/>
      <c r="E9" s="119"/>
      <c r="F9" s="105"/>
      <c r="G9" s="108"/>
      <c r="H9" s="111"/>
      <c r="I9" s="105"/>
      <c r="J9" s="108"/>
      <c r="K9" s="111"/>
      <c r="L9" s="105"/>
      <c r="M9" s="108"/>
      <c r="N9" s="111"/>
    </row>
    <row r="10" spans="1:14" s="61" customFormat="1" ht="18" customHeight="1" x14ac:dyDescent="0.2">
      <c r="A10" s="117"/>
      <c r="B10" s="118"/>
      <c r="C10" s="118"/>
      <c r="D10" s="118"/>
      <c r="E10" s="119"/>
      <c r="F10" s="106"/>
      <c r="G10" s="109"/>
      <c r="H10" s="112"/>
      <c r="I10" s="106"/>
      <c r="J10" s="109"/>
      <c r="K10" s="112"/>
      <c r="L10" s="106"/>
      <c r="M10" s="109"/>
      <c r="N10" s="112"/>
    </row>
    <row r="11" spans="1:14" s="61" customFormat="1" ht="35.25" customHeight="1" x14ac:dyDescent="0.2">
      <c r="A11" s="126" t="s">
        <v>36</v>
      </c>
      <c r="B11" s="62"/>
      <c r="C11" s="62"/>
      <c r="D11" s="62"/>
      <c r="E11" s="63" t="s">
        <v>45</v>
      </c>
      <c r="F11" s="81">
        <f>L11</f>
        <v>2200</v>
      </c>
      <c r="G11" s="81">
        <f>M11</f>
        <v>200</v>
      </c>
      <c r="H11" s="82">
        <f>SUM(F11:G11)</f>
        <v>2400</v>
      </c>
      <c r="I11" s="81">
        <f>L11</f>
        <v>2200</v>
      </c>
      <c r="J11" s="81">
        <f>M11</f>
        <v>200</v>
      </c>
      <c r="K11" s="82">
        <f>SUM(I11:J11)</f>
        <v>2400</v>
      </c>
      <c r="L11" s="81">
        <v>2200</v>
      </c>
      <c r="M11" s="81">
        <v>200</v>
      </c>
      <c r="N11" s="82">
        <f>SUM(L11:M11)</f>
        <v>2400</v>
      </c>
    </row>
    <row r="12" spans="1:14" s="61" customFormat="1" ht="35.25" customHeight="1" x14ac:dyDescent="0.2">
      <c r="A12" s="127"/>
      <c r="B12" s="64"/>
      <c r="C12" s="64"/>
      <c r="D12" s="64"/>
      <c r="E12" s="65" t="s">
        <v>80</v>
      </c>
      <c r="F12" s="84">
        <f>L12</f>
        <v>0.91666666669999997</v>
      </c>
      <c r="G12" s="84">
        <f>M12</f>
        <v>8.3333333300000006E-2</v>
      </c>
      <c r="H12" s="83">
        <f>SUM(F12:G12)</f>
        <v>1</v>
      </c>
      <c r="I12" s="84">
        <f>L12</f>
        <v>0.91666666669999997</v>
      </c>
      <c r="J12" s="84">
        <f>M12</f>
        <v>8.3333333300000006E-2</v>
      </c>
      <c r="K12" s="83">
        <f>SUM(I12:J12)</f>
        <v>1</v>
      </c>
      <c r="L12" s="84">
        <f>ROUND(L11/$N$11,10)</f>
        <v>0.91666666669999997</v>
      </c>
      <c r="M12" s="84">
        <f>ROUND(M11/$N$11,10)</f>
        <v>8.3333333300000006E-2</v>
      </c>
      <c r="N12" s="83">
        <f>SUM(L12:M12)</f>
        <v>1</v>
      </c>
    </row>
    <row r="13" spans="1:14" s="61" customFormat="1" ht="35.25" customHeight="1" x14ac:dyDescent="0.2">
      <c r="A13" s="134" t="s">
        <v>71</v>
      </c>
      <c r="B13" s="146" t="s">
        <v>77</v>
      </c>
      <c r="C13" s="147"/>
      <c r="D13" s="147"/>
      <c r="E13" s="148"/>
      <c r="F13" s="47">
        <f>ROUND(L13*$G$7,0)</f>
        <v>10901161</v>
      </c>
      <c r="G13" s="47">
        <f>ROUND(M13*$G$7,0)</f>
        <v>991015</v>
      </c>
      <c r="H13" s="48">
        <f>N13*$G$7</f>
        <v>11892175.58</v>
      </c>
      <c r="I13" s="47">
        <f>L13-F13</f>
        <v>534156886</v>
      </c>
      <c r="J13" s="47">
        <f>K13-I13</f>
        <v>48559717.419999957</v>
      </c>
      <c r="K13" s="48">
        <f>N13-H13</f>
        <v>582716603.41999996</v>
      </c>
      <c r="L13" s="47">
        <f>ROUND(L11/$N11*$N$13,0)</f>
        <v>545058047</v>
      </c>
      <c r="M13" s="47">
        <f>ROUND(M11/$N11*$N$13,0)</f>
        <v>49550732</v>
      </c>
      <c r="N13" s="48">
        <f>[1]記載例!$I$15</f>
        <v>594608779</v>
      </c>
    </row>
    <row r="14" spans="1:14" s="61" customFormat="1" ht="35.25" customHeight="1" thickBot="1" x14ac:dyDescent="0.25">
      <c r="A14" s="135"/>
      <c r="B14" s="143" t="s">
        <v>78</v>
      </c>
      <c r="C14" s="144"/>
      <c r="D14" s="144"/>
      <c r="E14" s="145"/>
      <c r="F14" s="47">
        <f>ROUND(L14*$G$7,0)</f>
        <v>190506</v>
      </c>
      <c r="G14" s="47">
        <f>ROUND(M14*$G$7,0)</f>
        <v>17319</v>
      </c>
      <c r="H14" s="48">
        <f>N14*$G$7</f>
        <v>207824.42</v>
      </c>
      <c r="I14" s="47">
        <f>L14-F14</f>
        <v>9334780</v>
      </c>
      <c r="J14" s="47">
        <f>K14-I14</f>
        <v>848616.58000000007</v>
      </c>
      <c r="K14" s="48">
        <f>N14-H14</f>
        <v>10183396.58</v>
      </c>
      <c r="L14" s="47">
        <f>ROUND(L12/$N12*$N$14,0)</f>
        <v>9525286</v>
      </c>
      <c r="M14" s="47">
        <f>ROUND(M12/$N12*$N$14,0)</f>
        <v>865935</v>
      </c>
      <c r="N14" s="48">
        <f>[1]記載例!$I$21</f>
        <v>10391221</v>
      </c>
    </row>
    <row r="15" spans="1:14" s="61" customFormat="1" ht="35.25" customHeight="1" thickBot="1" x14ac:dyDescent="0.25">
      <c r="A15" s="136"/>
      <c r="B15" s="131" t="s">
        <v>72</v>
      </c>
      <c r="C15" s="132"/>
      <c r="D15" s="132"/>
      <c r="E15" s="133"/>
      <c r="F15" s="51">
        <f t="shared" ref="F15:M15" si="0">F13+F14</f>
        <v>11091667</v>
      </c>
      <c r="G15" s="51">
        <f t="shared" si="0"/>
        <v>1008334</v>
      </c>
      <c r="H15" s="52">
        <f t="shared" si="0"/>
        <v>12100000</v>
      </c>
      <c r="I15" s="51">
        <f t="shared" si="0"/>
        <v>543491666</v>
      </c>
      <c r="J15" s="51">
        <f t="shared" si="0"/>
        <v>49408333.999999955</v>
      </c>
      <c r="K15" s="52">
        <f t="shared" si="0"/>
        <v>592900000</v>
      </c>
      <c r="L15" s="51">
        <f t="shared" si="0"/>
        <v>554583333</v>
      </c>
      <c r="M15" s="51">
        <f t="shared" si="0"/>
        <v>50416667</v>
      </c>
      <c r="N15" s="52">
        <f>N13+N14</f>
        <v>605000000</v>
      </c>
    </row>
    <row r="16" spans="1:14" s="61" customFormat="1" ht="35.25" customHeight="1" thickTop="1" x14ac:dyDescent="0.2">
      <c r="A16" s="128" t="s">
        <v>37</v>
      </c>
      <c r="B16" s="140" t="s">
        <v>73</v>
      </c>
      <c r="C16" s="141"/>
      <c r="D16" s="141"/>
      <c r="E16" s="142"/>
      <c r="F16" s="47">
        <f>ROUND(L16*$G$7,0)</f>
        <v>115500</v>
      </c>
      <c r="G16" s="47">
        <f>ROUND(M16*$G$7,0)</f>
        <v>10500</v>
      </c>
      <c r="H16" s="48">
        <f>N16*$G$7</f>
        <v>126000</v>
      </c>
      <c r="I16" s="47">
        <f>L16-F16</f>
        <v>5659500</v>
      </c>
      <c r="J16" s="47">
        <f>K16-I16</f>
        <v>514500</v>
      </c>
      <c r="K16" s="48">
        <f>N16-H16</f>
        <v>6174000</v>
      </c>
      <c r="L16" s="47">
        <f>ROUND(L14/$N14*$N$16,0)</f>
        <v>5775000</v>
      </c>
      <c r="M16" s="47">
        <f>ROUND(M14/$N14*$N$16,0)</f>
        <v>525000</v>
      </c>
      <c r="N16" s="53">
        <v>6300000</v>
      </c>
    </row>
    <row r="17" spans="1:15" s="67" customFormat="1" ht="35.25" customHeight="1" thickBot="1" x14ac:dyDescent="0.25">
      <c r="A17" s="129"/>
      <c r="B17" s="137" t="s">
        <v>74</v>
      </c>
      <c r="C17" s="138"/>
      <c r="D17" s="138"/>
      <c r="E17" s="139"/>
      <c r="F17" s="47">
        <f>ROUND(L17*$G$7,0)</f>
        <v>231000</v>
      </c>
      <c r="G17" s="47">
        <f>ROUND(M17*$G$7,0)</f>
        <v>21000</v>
      </c>
      <c r="H17" s="48">
        <f>N17*$G$7</f>
        <v>252000</v>
      </c>
      <c r="I17" s="47">
        <f>L17-F17</f>
        <v>11319000</v>
      </c>
      <c r="J17" s="47">
        <f>K17-I17</f>
        <v>1029000</v>
      </c>
      <c r="K17" s="48">
        <f>N17-H17</f>
        <v>12348000</v>
      </c>
      <c r="L17" s="47">
        <f>ROUND(L15/$N15*$N$17,0)</f>
        <v>11550000</v>
      </c>
      <c r="M17" s="47">
        <f>ROUND(M11/$N11*$N$17,0)</f>
        <v>1050000</v>
      </c>
      <c r="N17" s="50">
        <v>12600000</v>
      </c>
    </row>
    <row r="18" spans="1:15" s="67" customFormat="1" ht="35.25" customHeight="1" thickBot="1" x14ac:dyDescent="0.25">
      <c r="A18" s="130"/>
      <c r="B18" s="131" t="s">
        <v>72</v>
      </c>
      <c r="C18" s="132"/>
      <c r="D18" s="132"/>
      <c r="E18" s="133"/>
      <c r="F18" s="51">
        <f t="shared" ref="F18:N18" si="1">SUM(F16:F17)</f>
        <v>346500</v>
      </c>
      <c r="G18" s="51">
        <f t="shared" si="1"/>
        <v>31500</v>
      </c>
      <c r="H18" s="52">
        <f t="shared" si="1"/>
        <v>378000</v>
      </c>
      <c r="I18" s="51">
        <f t="shared" si="1"/>
        <v>16978500</v>
      </c>
      <c r="J18" s="51">
        <f t="shared" si="1"/>
        <v>1543500</v>
      </c>
      <c r="K18" s="52">
        <f t="shared" si="1"/>
        <v>18522000</v>
      </c>
      <c r="L18" s="51">
        <f t="shared" si="1"/>
        <v>17325000</v>
      </c>
      <c r="M18" s="51">
        <f t="shared" si="1"/>
        <v>1575000</v>
      </c>
      <c r="N18" s="52">
        <f t="shared" si="1"/>
        <v>18900000</v>
      </c>
    </row>
    <row r="19" spans="1:15" s="67" customFormat="1" ht="35.25" customHeight="1" thickTop="1" x14ac:dyDescent="0.2">
      <c r="A19" s="68" t="s">
        <v>69</v>
      </c>
      <c r="B19" s="69"/>
      <c r="C19" s="69"/>
      <c r="D19" s="69"/>
      <c r="E19" s="70"/>
      <c r="F19" s="54">
        <f t="shared" ref="F19:N19" si="2">F13+F16</f>
        <v>11016661</v>
      </c>
      <c r="G19" s="54">
        <f t="shared" si="2"/>
        <v>1001515</v>
      </c>
      <c r="H19" s="55">
        <f t="shared" si="2"/>
        <v>12018175.58</v>
      </c>
      <c r="I19" s="54">
        <f t="shared" si="2"/>
        <v>539816386</v>
      </c>
      <c r="J19" s="54">
        <f t="shared" si="2"/>
        <v>49074217.419999957</v>
      </c>
      <c r="K19" s="55">
        <f t="shared" si="2"/>
        <v>588890603.41999996</v>
      </c>
      <c r="L19" s="54">
        <f t="shared" si="2"/>
        <v>550833047</v>
      </c>
      <c r="M19" s="54">
        <f t="shared" si="2"/>
        <v>50075732</v>
      </c>
      <c r="N19" s="55">
        <f t="shared" si="2"/>
        <v>600908779</v>
      </c>
    </row>
    <row r="20" spans="1:15" s="67" customFormat="1" ht="35.25" customHeight="1" thickBot="1" x14ac:dyDescent="0.25">
      <c r="A20" s="71" t="s">
        <v>70</v>
      </c>
      <c r="B20" s="72"/>
      <c r="C20" s="72"/>
      <c r="D20" s="72"/>
      <c r="E20" s="73"/>
      <c r="F20" s="49">
        <f t="shared" ref="F20:N20" si="3">F14+F17</f>
        <v>421506</v>
      </c>
      <c r="G20" s="49">
        <f t="shared" si="3"/>
        <v>38319</v>
      </c>
      <c r="H20" s="50">
        <f t="shared" si="3"/>
        <v>459824.42000000004</v>
      </c>
      <c r="I20" s="49">
        <f t="shared" si="3"/>
        <v>20653780</v>
      </c>
      <c r="J20" s="49">
        <f t="shared" si="3"/>
        <v>1877616.58</v>
      </c>
      <c r="K20" s="50">
        <f t="shared" si="3"/>
        <v>22531396.579999998</v>
      </c>
      <c r="L20" s="49">
        <f t="shared" si="3"/>
        <v>21075286</v>
      </c>
      <c r="M20" s="49">
        <f t="shared" si="3"/>
        <v>1915935</v>
      </c>
      <c r="N20" s="50">
        <f t="shared" si="3"/>
        <v>22991221</v>
      </c>
    </row>
    <row r="21" spans="1:15" s="61" customFormat="1" ht="35.25" customHeight="1" thickTop="1" thickBot="1" x14ac:dyDescent="0.25">
      <c r="A21" s="74" t="s">
        <v>44</v>
      </c>
      <c r="B21" s="75"/>
      <c r="C21" s="75"/>
      <c r="D21" s="75"/>
      <c r="E21" s="76"/>
      <c r="F21" s="56">
        <f t="shared" ref="F21:N21" si="4">SUM(F19:F20)</f>
        <v>11438167</v>
      </c>
      <c r="G21" s="56">
        <f t="shared" si="4"/>
        <v>1039834</v>
      </c>
      <c r="H21" s="57">
        <f t="shared" si="4"/>
        <v>12478000</v>
      </c>
      <c r="I21" s="56">
        <f t="shared" si="4"/>
        <v>560470166</v>
      </c>
      <c r="J21" s="56">
        <f t="shared" si="4"/>
        <v>50951833.999999955</v>
      </c>
      <c r="K21" s="57">
        <f t="shared" si="4"/>
        <v>611422000</v>
      </c>
      <c r="L21" s="56">
        <f t="shared" si="4"/>
        <v>571908333</v>
      </c>
      <c r="M21" s="56">
        <f t="shared" si="4"/>
        <v>51991667</v>
      </c>
      <c r="N21" s="57">
        <f t="shared" si="4"/>
        <v>623900000</v>
      </c>
    </row>
    <row r="22" spans="1:15" ht="23.25" customHeight="1" thickTop="1" x14ac:dyDescent="0.2"/>
    <row r="23" spans="1:15" ht="39" customHeight="1" x14ac:dyDescent="0.2">
      <c r="A23" s="77"/>
      <c r="B23" s="77"/>
      <c r="C23" s="77"/>
      <c r="D23" s="77"/>
      <c r="E23" s="77"/>
      <c r="F23" s="58"/>
      <c r="G23" s="58"/>
      <c r="H23" s="58"/>
      <c r="I23" s="58"/>
      <c r="J23" s="58"/>
      <c r="K23" s="58"/>
      <c r="L23" s="58"/>
      <c r="M23" s="58"/>
      <c r="N23" s="58"/>
      <c r="O23" s="78"/>
    </row>
    <row r="24" spans="1:15" ht="16.5" customHeight="1" x14ac:dyDescent="0.2"/>
  </sheetData>
  <mergeCells count="23">
    <mergeCell ref="A2:N2"/>
    <mergeCell ref="F8:F10"/>
    <mergeCell ref="I8:I10"/>
    <mergeCell ref="L8:L10"/>
    <mergeCell ref="J8:J10"/>
    <mergeCell ref="K8:K10"/>
    <mergeCell ref="M3:N3"/>
    <mergeCell ref="M8:M10"/>
    <mergeCell ref="A7:E10"/>
    <mergeCell ref="A5:E5"/>
    <mergeCell ref="A4:E4"/>
    <mergeCell ref="G8:G10"/>
    <mergeCell ref="N8:N10"/>
    <mergeCell ref="H8:H10"/>
    <mergeCell ref="A11:A12"/>
    <mergeCell ref="A16:A18"/>
    <mergeCell ref="B18:E18"/>
    <mergeCell ref="A13:A15"/>
    <mergeCell ref="B17:E17"/>
    <mergeCell ref="B16:E16"/>
    <mergeCell ref="B14:E14"/>
    <mergeCell ref="B13:E13"/>
    <mergeCell ref="B15:E15"/>
  </mergeCells>
  <phoneticPr fontId="2"/>
  <pageMargins left="0.78740157480314965" right="0" top="0.78740157480314965" bottom="0.78740157480314965" header="0.59055118110236227" footer="0.59055118110236227"/>
  <pageSetup paperSize="9" scale="69" orientation="landscape"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×費目別内訳書 （その他）</vt:lpstr>
      <vt:lpstr>×費目別内訳書（記入例）</vt:lpstr>
      <vt:lpstr>様式</vt:lpstr>
      <vt:lpstr>記入例</vt:lpstr>
      <vt:lpstr>'×費目別内訳書 （その他）'!Print_Area</vt:lpstr>
      <vt:lpstr>'×費目別内訳書（記入例）'!Print_Area</vt:lpstr>
      <vt:lpstr>記入例!Print_Area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川口　格</dc:creator>
  <cp:lastModifiedBy>東京都</cp:lastModifiedBy>
  <cp:lastPrinted>2013-02-19T11:34:57Z</cp:lastPrinted>
  <dcterms:created xsi:type="dcterms:W3CDTF">1997-01-08T22:48:59Z</dcterms:created>
  <dcterms:modified xsi:type="dcterms:W3CDTF">2022-07-07T02:28:07Z</dcterms:modified>
</cp:coreProperties>
</file>